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1"/>
  </bookViews>
  <sheets>
    <sheet name="ERAHOBUSED" sheetId="1" r:id="rId1"/>
    <sheet name="TUNNIHOBUSED" sheetId="2" r:id="rId2"/>
    <sheet name="Sheet1" sheetId="3" r:id="rId3"/>
  </sheets>
  <definedNames>
    <definedName name="_xlnm.Print_Area" localSheetId="0">'ERAHOBUSED'!$A$2:$AF$133</definedName>
  </definedNames>
  <calcPr fullCalcOnLoad="1"/>
</workbook>
</file>

<file path=xl/sharedStrings.xml><?xml version="1.0" encoding="utf-8"?>
<sst xmlns="http://schemas.openxmlformats.org/spreadsheetml/2006/main" count="701" uniqueCount="284">
  <si>
    <t>Võistlus</t>
  </si>
  <si>
    <t>Kuupäev</t>
  </si>
  <si>
    <t>Camille Mahoni</t>
  </si>
  <si>
    <t>Margareth Eikner</t>
  </si>
  <si>
    <t>Koht</t>
  </si>
  <si>
    <t>Punktid</t>
  </si>
  <si>
    <t>Hanne-Lore V</t>
  </si>
  <si>
    <t>Roos Marie Laak</t>
  </si>
  <si>
    <t>Võistlus(takistussõit)</t>
  </si>
  <si>
    <t>Susanna Liis Ole</t>
  </si>
  <si>
    <t xml:space="preserve">     KOKKU PUNKTE:</t>
  </si>
  <si>
    <t>Elizabeth Põder</t>
  </si>
  <si>
    <t>PUNKTITABEL</t>
  </si>
  <si>
    <t>Nimi</t>
  </si>
  <si>
    <t xml:space="preserve">      KOKKU PUNKTE:</t>
  </si>
  <si>
    <t>Laura Leoste</t>
  </si>
  <si>
    <t>Koht: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</si>
  <si>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</si>
  <si>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</si>
  <si>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</si>
  <si>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</si>
  <si>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</si>
  <si>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</si>
  <si>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</si>
  <si>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</si>
  <si>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</si>
  <si>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</si>
  <si>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 11.</t>
  </si>
  <si>
    <t> 12.</t>
  </si>
  <si>
    <t>Punktid:</t>
  </si>
  <si>
    <t>Koolisisesed võistlused</t>
  </si>
  <si>
    <t>Kalenderplaanivälised võistlused</t>
  </si>
  <si>
    <t>EMV/Challenge</t>
  </si>
  <si>
    <t>Rahvusvahelised võistlused</t>
  </si>
  <si>
    <t>Lisaks:</t>
  </si>
  <si>
    <t>Alates 13-ndast kohast saavad 6 järgmist kohta (13,14,15,16,17,18 koht) 2 punkti.</t>
  </si>
  <si>
    <t>Alates 19-ndast kohast saavad 1 punkti kõik need, kelle tulemus jääb 75% positiivse tulemuse saanute sisse.</t>
  </si>
  <si>
    <t>Näit. Võistlusklassis on 35 osalejat, kellest positiivse tulemuse said 32 osalejat. 75% 32-st on 24. Seega 24-nda koha saavutanu saab veel  1 punkti</t>
  </si>
  <si>
    <t>Kohtade jagamisel liidetakse punktid ja jagatakse võrdselt</t>
  </si>
  <si>
    <t>Mitme hobusega samas võistlusklassis osalemisel saab halvema tulemuse saanud hobusel pooled välja teenitud punktidest</t>
  </si>
  <si>
    <t>Näit. Ühe hobusega saavutab I koha ja teise hobusega IV koha, siis punktid saab 20+(15/2)=27,5</t>
  </si>
  <si>
    <t>®</t>
  </si>
  <si>
    <t>KOEFITSENDID TAKISTUSSÕIDUS</t>
  </si>
  <si>
    <t>ERL'i kalenderplaani võistlused</t>
  </si>
  <si>
    <t>KOEFITSENDID KOOLISÕIDUS</t>
  </si>
  <si>
    <t>Koefitsendid parkuuride kõrgustes:</t>
  </si>
  <si>
    <t>70 - 80 cm</t>
  </si>
  <si>
    <t>85 - 90 cm</t>
  </si>
  <si>
    <t>95 - 100 cm</t>
  </si>
  <si>
    <t>ABC skeemid</t>
  </si>
  <si>
    <t>A skeemid</t>
  </si>
  <si>
    <t>L kergem skeemid</t>
  </si>
  <si>
    <t>L raskem skeemid</t>
  </si>
  <si>
    <t>Koefitsendid skeemides:</t>
  </si>
  <si>
    <t>Koefitsent</t>
  </si>
  <si>
    <t>TS</t>
  </si>
  <si>
    <t>cm</t>
  </si>
  <si>
    <t>KS</t>
  </si>
  <si>
    <t>skeem</t>
  </si>
  <si>
    <t>80 - 90 cm</t>
  </si>
  <si>
    <t>105 - 110 cm</t>
  </si>
  <si>
    <t>115 - 120 cm</t>
  </si>
  <si>
    <t>125 - 130 cm</t>
  </si>
  <si>
    <t>võistl.</t>
  </si>
  <si>
    <t>Joonatan Mäggi</t>
  </si>
  <si>
    <t>1,5</t>
  </si>
  <si>
    <t>osalejad</t>
  </si>
  <si>
    <t>1,75</t>
  </si>
  <si>
    <t>1,2</t>
  </si>
  <si>
    <t>ERL-iKarikavõistlused</t>
  </si>
  <si>
    <t>2</t>
  </si>
  <si>
    <t>Christine Grete Rüütalu</t>
  </si>
  <si>
    <t>Nora Vöörmann</t>
  </si>
  <si>
    <t>Elisabeth Mägi</t>
  </si>
  <si>
    <t>Isabella Kuusk</t>
  </si>
  <si>
    <t>Mariette Mardo</t>
  </si>
  <si>
    <t>I</t>
  </si>
  <si>
    <t>16.-17. jaanuar</t>
  </si>
  <si>
    <t>Tallinna RSK Karikasari I, 70 cm</t>
  </si>
  <si>
    <t>70 - 75 cm</t>
  </si>
  <si>
    <t>Tallinna RSK Karikasari I, 85 cm</t>
  </si>
  <si>
    <t>KOHT</t>
  </si>
  <si>
    <t>2tõrg.</t>
  </si>
  <si>
    <t>Tallinna RSK Karikasari I, 95 cm</t>
  </si>
  <si>
    <t>Tallinna RSK Karikasari I, 105 cm</t>
  </si>
  <si>
    <t>0 punkti on siis, kui tulemus ei mahu 75% sisse.</t>
  </si>
  <si>
    <t>Tallinna RSK Karikasari I, 100 cm</t>
  </si>
  <si>
    <t>Tallinna RSK Karikasari I, 110 cm</t>
  </si>
  <si>
    <t>Tallinna RSK Karikasari I, 120 cm</t>
  </si>
  <si>
    <t>Niitvälja talv, 100 cm</t>
  </si>
  <si>
    <t>31.jaanuar.</t>
  </si>
  <si>
    <t>Niitvälja talv, 110 cm</t>
  </si>
  <si>
    <t>Niitvälja talv, 110 cm (teine hobune)</t>
  </si>
  <si>
    <t>Niitvälja talv, 120 cm</t>
  </si>
  <si>
    <t>0</t>
  </si>
  <si>
    <t>Veskimetsa talvekarikas, 100 cm</t>
  </si>
  <si>
    <t>Veskimetsa talvekarikas, 110 cm</t>
  </si>
  <si>
    <t>Veskimetsa talvekarikas, 120 cm</t>
  </si>
  <si>
    <t>Veskimetsa talvekarikas, 130 cm</t>
  </si>
  <si>
    <t>13-14.veebruar</t>
  </si>
  <si>
    <t>alates 135 cm</t>
  </si>
  <si>
    <t>Kõik sportlased saavad märke edetabelisse olenemata saavutatud kohast</t>
  </si>
  <si>
    <t>Veskimetsa talvekarikas, 75 cm</t>
  </si>
  <si>
    <t>1</t>
  </si>
  <si>
    <t>0,75</t>
  </si>
  <si>
    <t>Veskimetsa talvekarikas, 90 cm</t>
  </si>
  <si>
    <t>Veskimetsa talvekarikas, 105 cm</t>
  </si>
  <si>
    <t>STARTE</t>
  </si>
  <si>
    <t>PUNKTID</t>
  </si>
  <si>
    <t>III</t>
  </si>
  <si>
    <t>2,3</t>
  </si>
  <si>
    <t>II</t>
  </si>
  <si>
    <t>SMV poni ja lapsed Veskimetsas, 75 cm</t>
  </si>
  <si>
    <t>12-13.märts</t>
  </si>
  <si>
    <t>SMV poni ja lapsed Veskimetsas, 85 cm</t>
  </si>
  <si>
    <t>SMV poni ja lapsed Veskimetsas, 90 cm</t>
  </si>
  <si>
    <t>SMV poni ja lapsed Veskimetsas, 100 cm</t>
  </si>
  <si>
    <t>SMV poni ja lapsed Veskimetsas, 110 cm</t>
  </si>
  <si>
    <t>SMV poni ja lapsed Veskimetsas, 120 cm</t>
  </si>
  <si>
    <t>SMV poni ja lapsed Veskimetsas, 130 cm</t>
  </si>
  <si>
    <t>Kurtna takistussõit, 75 cm</t>
  </si>
  <si>
    <t>3</t>
  </si>
  <si>
    <t>Kurtna takistussõit, 90 cm</t>
  </si>
  <si>
    <t>Niitvälja Talvekarikas, 120 cm</t>
  </si>
  <si>
    <t>26-27.03</t>
  </si>
  <si>
    <t>SMV, Niitvälja, 125</t>
  </si>
  <si>
    <t>2,5</t>
  </si>
  <si>
    <t>Perila kevad, 115 cm</t>
  </si>
  <si>
    <t>30.04-1.05</t>
  </si>
  <si>
    <t>Perila kevad, 125 cm</t>
  </si>
  <si>
    <t>16/25</t>
  </si>
  <si>
    <t>4/51</t>
  </si>
  <si>
    <t>Viljandimaa Karikas, 130 cm</t>
  </si>
  <si>
    <t>Viljandimaa Karikas, 120 cm</t>
  </si>
  <si>
    <t>Ruila Kevad, 125 cm</t>
  </si>
  <si>
    <t>Ruila Kevad, 130 cm</t>
  </si>
  <si>
    <t>Tampere Summer Challenge, 120 cm</t>
  </si>
  <si>
    <t>Tampere Summer Challenge, 130 cm</t>
  </si>
  <si>
    <t>2 tõrget</t>
  </si>
  <si>
    <t>Cavalor Baltic Summer,CSI, 125 cm</t>
  </si>
  <si>
    <t>Cavalor Baltic Summer,CSI, 130 cm</t>
  </si>
  <si>
    <t>NH Tšempionaat, 120 cm</t>
  </si>
  <si>
    <t>NH Tšempionaat, 125 cm</t>
  </si>
  <si>
    <t>91/102</t>
  </si>
  <si>
    <t>Kärdla Ratsupäevad, 120 cm</t>
  </si>
  <si>
    <t>Kärdla Ratsupäevad, 125 cm</t>
  </si>
  <si>
    <t>Kärdla Ratsupäevad, 115 cm</t>
  </si>
  <si>
    <t>Perila Summershow, 130 cm</t>
  </si>
  <si>
    <t>19/21</t>
  </si>
  <si>
    <t>Tallinna RSK karikasari, 125 cm</t>
  </si>
  <si>
    <t>EMV, 125 cm</t>
  </si>
  <si>
    <t>EMV, 130 cm, II vooruline</t>
  </si>
  <si>
    <t>Tallinna RSK karikasari, 115 cm</t>
  </si>
  <si>
    <t>Tallinna RSK karikasari, 105 cm</t>
  </si>
  <si>
    <t>34/49</t>
  </si>
  <si>
    <t>Tallinna RSK karikasari, 120 cm</t>
  </si>
  <si>
    <t>13/20</t>
  </si>
  <si>
    <t>Tallinna RSK karikasari, 110 cm</t>
  </si>
  <si>
    <t>29/33</t>
  </si>
  <si>
    <t>39</t>
  </si>
  <si>
    <t>14/25</t>
  </si>
  <si>
    <t>NH Tšempionaat, 110 cm</t>
  </si>
  <si>
    <t>14/61</t>
  </si>
  <si>
    <t>NH Tšempionaat, 90  cm</t>
  </si>
  <si>
    <t>NH Tšempionaat, 115 cm</t>
  </si>
  <si>
    <t>87/102</t>
  </si>
  <si>
    <t>37/53</t>
  </si>
  <si>
    <t>12</t>
  </si>
  <si>
    <t>Perila Summershow, 115 cm</t>
  </si>
  <si>
    <t>7</t>
  </si>
  <si>
    <t>40/61</t>
  </si>
  <si>
    <t>NH Tšempionaat, 100 cm</t>
  </si>
  <si>
    <t>Kärdla Ratsupäevad, 100 cm</t>
  </si>
  <si>
    <t>Kärdla Ratsupäevad, 90 cm</t>
  </si>
  <si>
    <t>Kärdla Ratsupäevad, 105 cm</t>
  </si>
  <si>
    <t>Kärdla Ratsupäevad, 95 cm</t>
  </si>
  <si>
    <t>44/45</t>
  </si>
  <si>
    <t>Perila kevad, 85 cm</t>
  </si>
  <si>
    <t>Perila kevad, 95 cm</t>
  </si>
  <si>
    <t>Perila kevad, 80 cm</t>
  </si>
  <si>
    <t>33/54</t>
  </si>
  <si>
    <t>Kohila Kevad, 100 cm</t>
  </si>
  <si>
    <t>Kohila Kevad, 90 cm</t>
  </si>
  <si>
    <t>25/33</t>
  </si>
  <si>
    <t>Tallinna RSK karikasari, 95 cm</t>
  </si>
  <si>
    <t>Tallinna RSK karikasari, 100 cm</t>
  </si>
  <si>
    <t>Tallinna RSK karikasari, 90 cm</t>
  </si>
  <si>
    <t>Kaali Järve Mängud, 110 cm</t>
  </si>
  <si>
    <t>Kaali Järve Mängud, 100 cm</t>
  </si>
  <si>
    <t>29/61</t>
  </si>
  <si>
    <t>Kärdla Ratsupäevad, 110 cm</t>
  </si>
  <si>
    <t>90/102</t>
  </si>
  <si>
    <t>Perila Summershow, 105 cm</t>
  </si>
  <si>
    <t>22/62</t>
  </si>
  <si>
    <t>EMV, 105 cm</t>
  </si>
  <si>
    <t>EMV, 110 cm</t>
  </si>
  <si>
    <t>27/29</t>
  </si>
  <si>
    <t>Perila kevad, 100 cm</t>
  </si>
  <si>
    <t>Perila kevad, 90 cm</t>
  </si>
  <si>
    <t>21/29</t>
  </si>
  <si>
    <t>21/37</t>
  </si>
  <si>
    <t>33/35</t>
  </si>
  <si>
    <t>Kaali Järve Mängud, 90 cm</t>
  </si>
  <si>
    <t>51/61</t>
  </si>
  <si>
    <t>30/33</t>
  </si>
  <si>
    <t>Perila Summershow, 100 cm</t>
  </si>
  <si>
    <t>48/65</t>
  </si>
  <si>
    <t>18/33</t>
  </si>
  <si>
    <t>27/39</t>
  </si>
  <si>
    <t>32/32</t>
  </si>
  <si>
    <t>46/61</t>
  </si>
  <si>
    <t>76/102</t>
  </si>
  <si>
    <t>59/74</t>
  </si>
  <si>
    <t>46/62</t>
  </si>
  <si>
    <t>18/19</t>
  </si>
  <si>
    <t>Perila Summershow, 80 cm</t>
  </si>
  <si>
    <t>22/32</t>
  </si>
  <si>
    <t>36/55</t>
  </si>
  <si>
    <t>30/39</t>
  </si>
  <si>
    <t>33/39</t>
  </si>
  <si>
    <t>31/36</t>
  </si>
  <si>
    <t>Perila kevad,110 cm</t>
  </si>
  <si>
    <t>Ruila kevad,110 cm</t>
  </si>
  <si>
    <t>Tallinna RSK karikasari,105 cm</t>
  </si>
  <si>
    <t>Tallinna RSK karikasari,110 cm</t>
  </si>
  <si>
    <t>Tallinna RSK karikasari,100 cm</t>
  </si>
  <si>
    <t>NH Tšempionaat,110 cm</t>
  </si>
  <si>
    <t>23.07</t>
  </si>
  <si>
    <t>4-6.08</t>
  </si>
  <si>
    <t>Kärdla Ratsupäevad,100 cm</t>
  </si>
  <si>
    <t>Kärdla Ratsupäevad,110 cm</t>
  </si>
  <si>
    <t>Kärdla Ratsupäevad,105 cm</t>
  </si>
  <si>
    <t>Kärdla Ratsupäevad,115 cm</t>
  </si>
  <si>
    <t>Tallinna RSK karikasari,115 cm</t>
  </si>
  <si>
    <t>20.08</t>
  </si>
  <si>
    <t>22/25</t>
  </si>
  <si>
    <t>78/81</t>
  </si>
  <si>
    <t>33/53</t>
  </si>
  <si>
    <t>24/37</t>
  </si>
  <si>
    <t>95/102</t>
  </si>
  <si>
    <t>27/56</t>
  </si>
  <si>
    <t>57/61</t>
  </si>
  <si>
    <t>28/37</t>
  </si>
  <si>
    <t>13/33</t>
  </si>
  <si>
    <t>31/49</t>
  </si>
  <si>
    <t>30/41</t>
  </si>
  <si>
    <t>17/36</t>
  </si>
  <si>
    <t>Perila kevad,105 cm</t>
  </si>
  <si>
    <t>17/51</t>
  </si>
  <si>
    <t>27/37</t>
  </si>
  <si>
    <t>4-5.06</t>
  </si>
  <si>
    <t>Tallinna RSK Karikasari,75 cm</t>
  </si>
  <si>
    <t>Tallinna RSK Karikasari,65 cm</t>
  </si>
  <si>
    <t>Tallinna RSK karikasari,80 cm</t>
  </si>
  <si>
    <t>16.18.sept.</t>
  </si>
  <si>
    <t>59/67</t>
  </si>
  <si>
    <t xml:space="preserve"> Ypäjä Horse Show,120cm</t>
  </si>
  <si>
    <t>17</t>
  </si>
  <si>
    <t xml:space="preserve"> Ypäjä Horse Show,125cm</t>
  </si>
  <si>
    <t>15</t>
  </si>
  <si>
    <t>24.09</t>
  </si>
  <si>
    <t>Ratsakoolide MV, ABC-2 skeem</t>
  </si>
  <si>
    <t>Eliise Rannula</t>
  </si>
  <si>
    <t>Hanna-F.Simenson</t>
  </si>
  <si>
    <t>Ratsakoolide MV, A-5 skeem</t>
  </si>
  <si>
    <t>Ratsakoolide MV, 70 cm</t>
  </si>
  <si>
    <t>Ratsakoolide MV, 80 cm</t>
  </si>
  <si>
    <t>T I H S 2016 130 cm</t>
  </si>
  <si>
    <t>27</t>
  </si>
  <si>
    <t>TIHS 2016 130 cm</t>
  </si>
  <si>
    <t>TIHS 2016 135 cm</t>
  </si>
  <si>
    <t>20</t>
  </si>
  <si>
    <t>7-9. okt</t>
  </si>
  <si>
    <t>7-9.okt.</t>
  </si>
  <si>
    <t>7.9.okt.</t>
  </si>
  <si>
    <t>Veskimetsa Takistussõit 125</t>
  </si>
  <si>
    <t>Veskimetsa Takistussõit 115</t>
  </si>
  <si>
    <t>Veskimetsa Takistussõit 75 cm</t>
  </si>
  <si>
    <t>el</t>
  </si>
  <si>
    <t>Mona Lehes</t>
  </si>
  <si>
    <t>Kerli Raudmägi</t>
  </si>
  <si>
    <t>Agnes Podgorelov</t>
  </si>
  <si>
    <t>Veskimetsa Takistussõit 90</t>
  </si>
  <si>
    <t>Veskimetsa Takistussõit 105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</si>
</sst>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5]d\.\ mmmm\ yyyy&quot;. a.&quot;"/>
    <numFmt numFmtId="177" formatCode="0.0"/>
    <numFmt numFmtId="178" formatCode="mmm/yyyy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9"/>
      <color indexed="18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Symbol"/>
      <family val="1"/>
    </font>
    <font>
      <sz val="12"/>
      <color indexed="56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i/>
      <sz val="12"/>
      <name val="Calibri"/>
      <family val="2"/>
    </font>
    <font>
      <i/>
      <sz val="8"/>
      <name val="Calibri"/>
      <family val="2"/>
    </font>
    <font>
      <i/>
      <sz val="9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u val="single"/>
      <sz val="11"/>
      <name val="Calibri"/>
      <family val="2"/>
    </font>
    <font>
      <b/>
      <i/>
      <sz val="12"/>
      <color indexed="8"/>
      <name val="Calibri"/>
      <family val="2"/>
    </font>
    <font>
      <i/>
      <sz val="14"/>
      <name val="Calibri"/>
      <family val="2"/>
    </font>
    <font>
      <sz val="11"/>
      <color indexed="63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3" tint="-0.24997000396251678"/>
      <name val="Calibri"/>
      <family val="2"/>
    </font>
    <font>
      <sz val="12"/>
      <color rgb="FF222222"/>
      <name val="Calibri"/>
      <family val="2"/>
    </font>
    <font>
      <sz val="11"/>
      <color rgb="FF222222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Symbol"/>
      <family val="1"/>
    </font>
    <font>
      <sz val="12"/>
      <color rgb="FF000000"/>
      <name val="Calibri"/>
      <family val="2"/>
    </font>
    <font>
      <sz val="12"/>
      <color theme="3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1"/>
      <color rgb="FF333333"/>
      <name val="Tahoma"/>
      <family val="2"/>
    </font>
    <font>
      <sz val="11"/>
      <color rgb="FF33333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 style="dashed"/>
      <top style="thin"/>
      <bottom style="thin"/>
    </border>
    <border>
      <left style="thin"/>
      <right style="dotted"/>
      <top style="thin"/>
      <bottom style="thin"/>
    </border>
    <border>
      <left/>
      <right style="thin"/>
      <top/>
      <bottom style="thin"/>
    </border>
    <border>
      <left style="thin"/>
      <right style="dashed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5" fillId="33" borderId="10" xfId="0" applyFont="1" applyFill="1" applyBorder="1" applyAlignment="1">
      <alignment horizontal="center"/>
    </xf>
    <xf numFmtId="0" fontId="66" fillId="33" borderId="0" xfId="0" applyFont="1" applyFill="1" applyBorder="1" applyAlignment="1">
      <alignment/>
    </xf>
    <xf numFmtId="0" fontId="67" fillId="33" borderId="1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69" fillId="0" borderId="10" xfId="0" applyFont="1" applyBorder="1" applyAlignment="1">
      <alignment/>
    </xf>
    <xf numFmtId="0" fontId="69" fillId="34" borderId="10" xfId="0" applyFont="1" applyFill="1" applyBorder="1" applyAlignment="1">
      <alignment horizontal="left"/>
    </xf>
    <xf numFmtId="0" fontId="69" fillId="34" borderId="10" xfId="0" applyFont="1" applyFill="1" applyBorder="1" applyAlignment="1">
      <alignment/>
    </xf>
    <xf numFmtId="0" fontId="68" fillId="33" borderId="10" xfId="0" applyFont="1" applyFill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0" fontId="69" fillId="0" borderId="10" xfId="0" applyFont="1" applyBorder="1" applyAlignment="1">
      <alignment horizontal="center"/>
    </xf>
    <xf numFmtId="16" fontId="69" fillId="33" borderId="10" xfId="0" applyNumberFormat="1" applyFont="1" applyFill="1" applyBorder="1" applyAlignment="1">
      <alignment horizontal="center"/>
    </xf>
    <xf numFmtId="16" fontId="6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9" fillId="33" borderId="11" xfId="0" applyFont="1" applyFill="1" applyBorder="1" applyAlignment="1" applyProtection="1">
      <alignment/>
      <protection locked="0"/>
    </xf>
    <xf numFmtId="0" fontId="26" fillId="35" borderId="0" xfId="0" applyFont="1" applyFill="1" applyAlignment="1">
      <alignment/>
    </xf>
    <xf numFmtId="0" fontId="27" fillId="35" borderId="0" xfId="0" applyFont="1" applyFill="1" applyAlignment="1">
      <alignment/>
    </xf>
    <xf numFmtId="0" fontId="0" fillId="33" borderId="12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70" fillId="0" borderId="10" xfId="0" applyFont="1" applyBorder="1" applyAlignment="1">
      <alignment horizontal="center"/>
    </xf>
    <xf numFmtId="16" fontId="70" fillId="33" borderId="10" xfId="0" applyNumberFormat="1" applyFont="1" applyFill="1" applyBorder="1" applyAlignment="1">
      <alignment horizontal="center"/>
    </xf>
    <xf numFmtId="0" fontId="68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68" fillId="33" borderId="0" xfId="0" applyFont="1" applyFill="1" applyBorder="1" applyAlignment="1">
      <alignment/>
    </xf>
    <xf numFmtId="0" fontId="69" fillId="0" borderId="0" xfId="0" applyFont="1" applyAlignment="1">
      <alignment/>
    </xf>
    <xf numFmtId="0" fontId="68" fillId="33" borderId="10" xfId="0" applyFont="1" applyFill="1" applyBorder="1" applyAlignment="1">
      <alignment horizontal="center" vertical="center"/>
    </xf>
    <xf numFmtId="0" fontId="68" fillId="34" borderId="13" xfId="0" applyFont="1" applyFill="1" applyBorder="1" applyAlignment="1">
      <alignment horizontal="center"/>
    </xf>
    <xf numFmtId="0" fontId="68" fillId="34" borderId="10" xfId="0" applyFont="1" applyFill="1" applyBorder="1" applyAlignment="1">
      <alignment horizontal="center"/>
    </xf>
    <xf numFmtId="0" fontId="69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69" fillId="33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left" vertical="center"/>
    </xf>
    <xf numFmtId="0" fontId="69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left" vertical="center" wrapText="1"/>
    </xf>
    <xf numFmtId="0" fontId="73" fillId="36" borderId="14" xfId="0" applyFont="1" applyFill="1" applyBorder="1" applyAlignment="1">
      <alignment wrapText="1" readingOrder="1"/>
    </xf>
    <xf numFmtId="0" fontId="73" fillId="36" borderId="14" xfId="0" applyFont="1" applyFill="1" applyBorder="1" applyAlignment="1">
      <alignment horizontal="center" wrapText="1" readingOrder="1"/>
    </xf>
    <xf numFmtId="0" fontId="73" fillId="36" borderId="14" xfId="0" applyFont="1" applyFill="1" applyBorder="1" applyAlignment="1">
      <alignment horizontal="left" wrapText="1" readingOrder="1"/>
    </xf>
    <xf numFmtId="0" fontId="74" fillId="0" borderId="0" xfId="0" applyFont="1" applyAlignment="1">
      <alignment/>
    </xf>
    <xf numFmtId="0" fontId="75" fillId="33" borderId="0" xfId="0" applyFont="1" applyFill="1" applyAlignment="1">
      <alignment horizontal="right"/>
    </xf>
    <xf numFmtId="0" fontId="69" fillId="33" borderId="15" xfId="0" applyFont="1" applyFill="1" applyBorder="1" applyAlignment="1">
      <alignment/>
    </xf>
    <xf numFmtId="0" fontId="76" fillId="33" borderId="10" xfId="0" applyFont="1" applyFill="1" applyBorder="1" applyAlignment="1">
      <alignment horizontal="center"/>
    </xf>
    <xf numFmtId="0" fontId="69" fillId="33" borderId="0" xfId="0" applyFont="1" applyFill="1" applyBorder="1" applyAlignment="1" applyProtection="1">
      <alignment/>
      <protection locked="0"/>
    </xf>
    <xf numFmtId="0" fontId="76" fillId="33" borderId="16" xfId="0" applyFont="1" applyFill="1" applyBorder="1" applyAlignment="1">
      <alignment horizontal="center"/>
    </xf>
    <xf numFmtId="0" fontId="77" fillId="33" borderId="0" xfId="0" applyFont="1" applyFill="1" applyBorder="1" applyAlignment="1">
      <alignment/>
    </xf>
    <xf numFmtId="0" fontId="69" fillId="0" borderId="10" xfId="0" applyFont="1" applyFill="1" applyBorder="1" applyAlignment="1">
      <alignment horizontal="center"/>
    </xf>
    <xf numFmtId="16" fontId="69" fillId="0" borderId="10" xfId="0" applyNumberFormat="1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0" fontId="68" fillId="33" borderId="13" xfId="0" applyFont="1" applyFill="1" applyBorder="1" applyAlignment="1">
      <alignment horizontal="center"/>
    </xf>
    <xf numFmtId="0" fontId="69" fillId="34" borderId="13" xfId="0" applyFont="1" applyFill="1" applyBorder="1" applyAlignment="1">
      <alignment horizontal="center"/>
    </xf>
    <xf numFmtId="0" fontId="69" fillId="33" borderId="17" xfId="0" applyFont="1" applyFill="1" applyBorder="1" applyAlignment="1">
      <alignment horizontal="center"/>
    </xf>
    <xf numFmtId="0" fontId="69" fillId="33" borderId="13" xfId="0" applyFont="1" applyFill="1" applyBorder="1" applyAlignment="1">
      <alignment horizontal="center"/>
    </xf>
    <xf numFmtId="0" fontId="69" fillId="34" borderId="10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6" fillId="0" borderId="0" xfId="0" applyFont="1" applyAlignment="1">
      <alignment horizontal="left" indent="1"/>
    </xf>
    <xf numFmtId="0" fontId="3" fillId="0" borderId="10" xfId="0" applyFont="1" applyBorder="1" applyAlignment="1">
      <alignment horizontal="center"/>
    </xf>
    <xf numFmtId="0" fontId="69" fillId="33" borderId="16" xfId="0" applyFont="1" applyFill="1" applyBorder="1" applyAlignment="1">
      <alignment horizontal="center"/>
    </xf>
    <xf numFmtId="0" fontId="37" fillId="34" borderId="16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68" fillId="33" borderId="18" xfId="0" applyFont="1" applyFill="1" applyBorder="1" applyAlignment="1">
      <alignment horizontal="center"/>
    </xf>
    <xf numFmtId="0" fontId="68" fillId="33" borderId="19" xfId="0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33" borderId="0" xfId="0" applyFont="1" applyFill="1" applyAlignment="1">
      <alignment horizontal="center"/>
    </xf>
    <xf numFmtId="0" fontId="69" fillId="33" borderId="0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33" borderId="19" xfId="0" applyFont="1" applyFill="1" applyBorder="1" applyAlignment="1">
      <alignment horizontal="center"/>
    </xf>
    <xf numFmtId="0" fontId="35" fillId="33" borderId="19" xfId="0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0" fontId="35" fillId="33" borderId="17" xfId="0" applyFont="1" applyFill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9" fillId="0" borderId="13" xfId="0" applyFont="1" applyFill="1" applyBorder="1" applyAlignment="1">
      <alignment horizontal="center"/>
    </xf>
    <xf numFmtId="0" fontId="69" fillId="0" borderId="19" xfId="0" applyFont="1" applyFill="1" applyBorder="1" applyAlignment="1">
      <alignment horizontal="center"/>
    </xf>
    <xf numFmtId="0" fontId="69" fillId="0" borderId="17" xfId="0" applyFont="1" applyFill="1" applyBorder="1" applyAlignment="1">
      <alignment horizontal="center"/>
    </xf>
    <xf numFmtId="0" fontId="78" fillId="0" borderId="19" xfId="0" applyFont="1" applyFill="1" applyBorder="1" applyAlignment="1">
      <alignment horizontal="center"/>
    </xf>
    <xf numFmtId="0" fontId="78" fillId="0" borderId="13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9" fillId="33" borderId="21" xfId="0" applyFont="1" applyFill="1" applyBorder="1" applyAlignment="1">
      <alignment horizontal="center"/>
    </xf>
    <xf numFmtId="0" fontId="69" fillId="33" borderId="22" xfId="0" applyFont="1" applyFill="1" applyBorder="1" applyAlignment="1">
      <alignment horizontal="center"/>
    </xf>
    <xf numFmtId="0" fontId="69" fillId="33" borderId="23" xfId="0" applyFont="1" applyFill="1" applyBorder="1" applyAlignment="1">
      <alignment horizontal="center"/>
    </xf>
    <xf numFmtId="0" fontId="35" fillId="33" borderId="22" xfId="0" applyFont="1" applyFill="1" applyBorder="1" applyAlignment="1">
      <alignment horizontal="center"/>
    </xf>
    <xf numFmtId="0" fontId="35" fillId="33" borderId="21" xfId="0" applyFont="1" applyFill="1" applyBorder="1" applyAlignment="1">
      <alignment horizontal="center"/>
    </xf>
    <xf numFmtId="2" fontId="69" fillId="33" borderId="19" xfId="0" applyNumberFormat="1" applyFont="1" applyFill="1" applyBorder="1" applyAlignment="1">
      <alignment horizontal="center"/>
    </xf>
    <xf numFmtId="1" fontId="69" fillId="33" borderId="19" xfId="0" applyNumberFormat="1" applyFont="1" applyFill="1" applyBorder="1" applyAlignment="1">
      <alignment horizontal="center"/>
    </xf>
    <xf numFmtId="2" fontId="68" fillId="33" borderId="13" xfId="0" applyNumberFormat="1" applyFont="1" applyFill="1" applyBorder="1" applyAlignment="1">
      <alignment horizontal="center"/>
    </xf>
    <xf numFmtId="2" fontId="71" fillId="33" borderId="0" xfId="0" applyNumberFormat="1" applyFont="1" applyFill="1" applyAlignment="1">
      <alignment/>
    </xf>
    <xf numFmtId="2" fontId="69" fillId="0" borderId="19" xfId="0" applyNumberFormat="1" applyFont="1" applyFill="1" applyBorder="1" applyAlignment="1">
      <alignment horizontal="center"/>
    </xf>
    <xf numFmtId="49" fontId="69" fillId="0" borderId="19" xfId="0" applyNumberFormat="1" applyFont="1" applyFill="1" applyBorder="1" applyAlignment="1">
      <alignment horizontal="center"/>
    </xf>
    <xf numFmtId="1" fontId="69" fillId="0" borderId="19" xfId="0" applyNumberFormat="1" applyFont="1" applyFill="1" applyBorder="1" applyAlignment="1">
      <alignment horizontal="center"/>
    </xf>
    <xf numFmtId="0" fontId="73" fillId="36" borderId="0" xfId="0" applyFont="1" applyFill="1" applyBorder="1" applyAlignment="1">
      <alignment horizontal="center" wrapText="1" readingOrder="1"/>
    </xf>
    <xf numFmtId="0" fontId="0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/>
    </xf>
    <xf numFmtId="0" fontId="35" fillId="0" borderId="17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49" fontId="70" fillId="33" borderId="10" xfId="0" applyNumberFormat="1" applyFont="1" applyFill="1" applyBorder="1" applyAlignment="1">
      <alignment horizontal="center"/>
    </xf>
    <xf numFmtId="49" fontId="68" fillId="33" borderId="10" xfId="0" applyNumberFormat="1" applyFont="1" applyFill="1" applyBorder="1" applyAlignment="1">
      <alignment horizontal="center"/>
    </xf>
    <xf numFmtId="49" fontId="68" fillId="33" borderId="13" xfId="0" applyNumberFormat="1" applyFont="1" applyFill="1" applyBorder="1" applyAlignment="1">
      <alignment horizontal="center"/>
    </xf>
    <xf numFmtId="0" fontId="79" fillId="33" borderId="0" xfId="0" applyFont="1" applyFill="1" applyAlignment="1">
      <alignment/>
    </xf>
    <xf numFmtId="9" fontId="0" fillId="33" borderId="0" xfId="0" applyNumberFormat="1" applyFill="1" applyAlignment="1">
      <alignment/>
    </xf>
    <xf numFmtId="49" fontId="69" fillId="33" borderId="10" xfId="0" applyNumberFormat="1" applyFont="1" applyFill="1" applyBorder="1" applyAlignment="1">
      <alignment horizontal="center"/>
    </xf>
    <xf numFmtId="49" fontId="69" fillId="0" borderId="10" xfId="0" applyNumberFormat="1" applyFont="1" applyBorder="1" applyAlignment="1">
      <alignment horizontal="center"/>
    </xf>
    <xf numFmtId="49" fontId="69" fillId="0" borderId="10" xfId="0" applyNumberFormat="1" applyFont="1" applyFill="1" applyBorder="1" applyAlignment="1">
      <alignment horizontal="center"/>
    </xf>
    <xf numFmtId="0" fontId="69" fillId="37" borderId="0" xfId="0" applyFont="1" applyFill="1" applyAlignment="1">
      <alignment/>
    </xf>
    <xf numFmtId="9" fontId="0" fillId="33" borderId="0" xfId="0" applyNumberFormat="1" applyFont="1" applyFill="1" applyBorder="1" applyAlignment="1">
      <alignment/>
    </xf>
    <xf numFmtId="49" fontId="69" fillId="33" borderId="13" xfId="0" applyNumberFormat="1" applyFont="1" applyFill="1" applyBorder="1" applyAlignment="1">
      <alignment horizontal="center"/>
    </xf>
    <xf numFmtId="0" fontId="69" fillId="33" borderId="10" xfId="0" applyNumberFormat="1" applyFont="1" applyFill="1" applyBorder="1" applyAlignment="1">
      <alignment horizontal="center"/>
    </xf>
    <xf numFmtId="2" fontId="68" fillId="33" borderId="13" xfId="0" applyNumberFormat="1" applyFont="1" applyFill="1" applyBorder="1" applyAlignment="1">
      <alignment horizontal="left" indent="1"/>
    </xf>
    <xf numFmtId="49" fontId="35" fillId="33" borderId="13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2" fontId="68" fillId="33" borderId="10" xfId="0" applyNumberFormat="1" applyFont="1" applyFill="1" applyBorder="1" applyAlignment="1">
      <alignment horizontal="center"/>
    </xf>
    <xf numFmtId="0" fontId="69" fillId="33" borderId="0" xfId="0" applyFont="1" applyFill="1" applyBorder="1" applyAlignment="1">
      <alignment horizontal="left" vertical="center"/>
    </xf>
    <xf numFmtId="2" fontId="69" fillId="33" borderId="10" xfId="0" applyNumberFormat="1" applyFont="1" applyFill="1" applyBorder="1" applyAlignment="1">
      <alignment horizontal="center"/>
    </xf>
    <xf numFmtId="177" fontId="69" fillId="33" borderId="10" xfId="0" applyNumberFormat="1" applyFont="1" applyFill="1" applyBorder="1" applyAlignment="1">
      <alignment horizontal="center" vertical="center"/>
    </xf>
    <xf numFmtId="1" fontId="69" fillId="33" borderId="0" xfId="0" applyNumberFormat="1" applyFont="1" applyFill="1" applyBorder="1" applyAlignment="1" applyProtection="1">
      <alignment/>
      <protection locked="0"/>
    </xf>
    <xf numFmtId="1" fontId="69" fillId="33" borderId="12" xfId="0" applyNumberFormat="1" applyFont="1" applyFill="1" applyBorder="1" applyAlignment="1" applyProtection="1">
      <alignment/>
      <protection locked="0"/>
    </xf>
    <xf numFmtId="1" fontId="37" fillId="34" borderId="16" xfId="0" applyNumberFormat="1" applyFont="1" applyFill="1" applyBorder="1" applyAlignment="1">
      <alignment horizontal="center" vertical="center"/>
    </xf>
    <xf numFmtId="1" fontId="37" fillId="34" borderId="16" xfId="0" applyNumberFormat="1" applyFont="1" applyFill="1" applyBorder="1" applyAlignment="1">
      <alignment horizontal="center"/>
    </xf>
    <xf numFmtId="1" fontId="69" fillId="33" borderId="16" xfId="0" applyNumberFormat="1" applyFont="1" applyFill="1" applyBorder="1" applyAlignment="1">
      <alignment horizontal="center"/>
    </xf>
    <xf numFmtId="1" fontId="69" fillId="33" borderId="16" xfId="0" applyNumberFormat="1" applyFont="1" applyFill="1" applyBorder="1" applyAlignment="1">
      <alignment horizontal="center" vertical="center"/>
    </xf>
    <xf numFmtId="1" fontId="69" fillId="33" borderId="10" xfId="0" applyNumberFormat="1" applyFont="1" applyFill="1" applyBorder="1" applyAlignment="1">
      <alignment horizontal="center"/>
    </xf>
    <xf numFmtId="1" fontId="69" fillId="33" borderId="10" xfId="0" applyNumberFormat="1" applyFont="1" applyFill="1" applyBorder="1" applyAlignment="1">
      <alignment horizontal="center" vertical="center"/>
    </xf>
    <xf numFmtId="1" fontId="69" fillId="0" borderId="10" xfId="0" applyNumberFormat="1" applyFont="1" applyFill="1" applyBorder="1" applyAlignment="1">
      <alignment horizontal="center"/>
    </xf>
    <xf numFmtId="1" fontId="69" fillId="0" borderId="10" xfId="0" applyNumberFormat="1" applyFont="1" applyBorder="1" applyAlignment="1">
      <alignment horizontal="center"/>
    </xf>
    <xf numFmtId="1" fontId="77" fillId="33" borderId="0" xfId="0" applyNumberFormat="1" applyFont="1" applyFill="1" applyBorder="1" applyAlignment="1">
      <alignment/>
    </xf>
    <xf numFmtId="1" fontId="69" fillId="33" borderId="0" xfId="0" applyNumberFormat="1" applyFont="1" applyFill="1" applyAlignment="1">
      <alignment/>
    </xf>
    <xf numFmtId="1" fontId="69" fillId="33" borderId="0" xfId="0" applyNumberFormat="1" applyFont="1" applyFill="1" applyBorder="1" applyAlignment="1">
      <alignment/>
    </xf>
    <xf numFmtId="1" fontId="69" fillId="0" borderId="0" xfId="0" applyNumberFormat="1" applyFont="1" applyBorder="1" applyAlignment="1">
      <alignment/>
    </xf>
    <xf numFmtId="1" fontId="69" fillId="0" borderId="0" xfId="0" applyNumberFormat="1" applyFont="1" applyAlignment="1">
      <alignment/>
    </xf>
    <xf numFmtId="177" fontId="68" fillId="33" borderId="10" xfId="0" applyNumberFormat="1" applyFont="1" applyFill="1" applyBorder="1" applyAlignment="1">
      <alignment horizontal="center"/>
    </xf>
    <xf numFmtId="1" fontId="68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69" fillId="33" borderId="0" xfId="0" applyFont="1" applyFill="1" applyBorder="1" applyAlignment="1">
      <alignment horizontal="left" vertical="center"/>
    </xf>
    <xf numFmtId="0" fontId="35" fillId="0" borderId="24" xfId="0" applyFont="1" applyFill="1" applyBorder="1" applyAlignment="1">
      <alignment/>
    </xf>
    <xf numFmtId="49" fontId="35" fillId="0" borderId="13" xfId="0" applyNumberFormat="1" applyFont="1" applyFill="1" applyBorder="1" applyAlignment="1">
      <alignment horizontal="center"/>
    </xf>
    <xf numFmtId="49" fontId="35" fillId="0" borderId="0" xfId="57" applyNumberFormat="1" applyFont="1" applyFill="1" applyAlignment="1">
      <alignment horizontal="center"/>
      <protection/>
    </xf>
    <xf numFmtId="1" fontId="69" fillId="33" borderId="24" xfId="0" applyNumberFormat="1" applyFont="1" applyFill="1" applyBorder="1" applyAlignment="1">
      <alignment horizontal="left"/>
    </xf>
    <xf numFmtId="1" fontId="69" fillId="33" borderId="17" xfId="0" applyNumberFormat="1" applyFont="1" applyFill="1" applyBorder="1" applyAlignment="1">
      <alignment horizontal="left"/>
    </xf>
    <xf numFmtId="1" fontId="69" fillId="33" borderId="13" xfId="0" applyNumberFormat="1" applyFont="1" applyFill="1" applyBorder="1" applyAlignment="1">
      <alignment horizontal="left"/>
    </xf>
    <xf numFmtId="49" fontId="69" fillId="33" borderId="21" xfId="0" applyNumberFormat="1" applyFont="1" applyFill="1" applyBorder="1" applyAlignment="1">
      <alignment horizontal="center"/>
    </xf>
    <xf numFmtId="0" fontId="69" fillId="33" borderId="0" xfId="0" applyFont="1" applyFill="1" applyBorder="1" applyAlignment="1">
      <alignment horizontal="left" vertical="center"/>
    </xf>
    <xf numFmtId="0" fontId="69" fillId="34" borderId="10" xfId="0" applyFont="1" applyFill="1" applyBorder="1" applyAlignment="1">
      <alignment horizontal="center"/>
    </xf>
    <xf numFmtId="177" fontId="69" fillId="33" borderId="10" xfId="0" applyNumberFormat="1" applyFont="1" applyFill="1" applyBorder="1" applyAlignment="1">
      <alignment horizontal="center"/>
    </xf>
    <xf numFmtId="1" fontId="69" fillId="0" borderId="24" xfId="0" applyNumberFormat="1" applyFont="1" applyFill="1" applyBorder="1" applyAlignment="1">
      <alignment horizontal="left"/>
    </xf>
    <xf numFmtId="177" fontId="69" fillId="0" borderId="10" xfId="0" applyNumberFormat="1" applyFont="1" applyFill="1" applyBorder="1" applyAlignment="1">
      <alignment horizontal="center"/>
    </xf>
    <xf numFmtId="0" fontId="69" fillId="0" borderId="21" xfId="0" applyFont="1" applyFill="1" applyBorder="1" applyAlignment="1">
      <alignment horizontal="center"/>
    </xf>
    <xf numFmtId="0" fontId="69" fillId="0" borderId="22" xfId="0" applyFont="1" applyFill="1" applyBorder="1" applyAlignment="1">
      <alignment horizontal="center"/>
    </xf>
    <xf numFmtId="0" fontId="69" fillId="0" borderId="23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43" fillId="0" borderId="10" xfId="0" applyFont="1" applyBorder="1" applyAlignment="1">
      <alignment horizontal="left" indent="1"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5" fillId="33" borderId="0" xfId="0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41" fillId="33" borderId="0" xfId="0" applyFont="1" applyFill="1" applyBorder="1" applyAlignment="1">
      <alignment horizontal="left"/>
    </xf>
    <xf numFmtId="0" fontId="67" fillId="33" borderId="10" xfId="0" applyFont="1" applyFill="1" applyBorder="1" applyAlignment="1">
      <alignment horizontal="left"/>
    </xf>
    <xf numFmtId="0" fontId="69" fillId="33" borderId="24" xfId="0" applyFont="1" applyFill="1" applyBorder="1" applyAlignment="1">
      <alignment horizontal="left"/>
    </xf>
    <xf numFmtId="0" fontId="69" fillId="33" borderId="24" xfId="0" applyFont="1" applyFill="1" applyBorder="1" applyAlignment="1">
      <alignment horizontal="center"/>
    </xf>
    <xf numFmtId="0" fontId="69" fillId="0" borderId="24" xfId="0" applyFont="1" applyFill="1" applyBorder="1" applyAlignment="1">
      <alignment horizontal="left"/>
    </xf>
    <xf numFmtId="0" fontId="35" fillId="0" borderId="24" xfId="0" applyFont="1" applyFill="1" applyBorder="1" applyAlignment="1">
      <alignment horizontal="left"/>
    </xf>
    <xf numFmtId="0" fontId="35" fillId="0" borderId="17" xfId="0" applyFont="1" applyFill="1" applyBorder="1" applyAlignment="1">
      <alignment horizontal="left"/>
    </xf>
    <xf numFmtId="0" fontId="69" fillId="33" borderId="0" xfId="0" applyFont="1" applyFill="1" applyBorder="1" applyAlignment="1">
      <alignment horizontal="left" vertical="center"/>
    </xf>
    <xf numFmtId="0" fontId="69" fillId="34" borderId="10" xfId="0" applyFont="1" applyFill="1" applyBorder="1" applyAlignment="1">
      <alignment horizontal="center"/>
    </xf>
    <xf numFmtId="0" fontId="67" fillId="33" borderId="0" xfId="0" applyFont="1" applyFill="1" applyBorder="1" applyAlignment="1">
      <alignment/>
    </xf>
    <xf numFmtId="0" fontId="67" fillId="33" borderId="24" xfId="0" applyFont="1" applyFill="1" applyBorder="1" applyAlignment="1">
      <alignment horizontal="center"/>
    </xf>
    <xf numFmtId="0" fontId="79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73" fillId="0" borderId="0" xfId="0" applyFont="1" applyFill="1" applyBorder="1" applyAlignment="1">
      <alignment horizontal="center" wrapText="1" readingOrder="1"/>
    </xf>
    <xf numFmtId="0" fontId="0" fillId="0" borderId="0" xfId="0" applyFont="1" applyFill="1" applyAlignment="1">
      <alignment/>
    </xf>
    <xf numFmtId="0" fontId="80" fillId="33" borderId="23" xfId="0" applyFont="1" applyFill="1" applyBorder="1" applyAlignment="1">
      <alignment/>
    </xf>
    <xf numFmtId="0" fontId="69" fillId="33" borderId="10" xfId="0" applyFont="1" applyFill="1" applyBorder="1" applyAlignment="1">
      <alignment horizontal="left"/>
    </xf>
    <xf numFmtId="0" fontId="76" fillId="33" borderId="10" xfId="0" applyFont="1" applyFill="1" applyBorder="1" applyAlignment="1">
      <alignment horizontal="left"/>
    </xf>
    <xf numFmtId="0" fontId="76" fillId="33" borderId="1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6" fillId="0" borderId="0" xfId="0" applyFont="1" applyBorder="1" applyAlignment="1">
      <alignment horizontal="left" indent="1"/>
    </xf>
    <xf numFmtId="0" fontId="76" fillId="33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41" fillId="0" borderId="10" xfId="0" applyFont="1" applyBorder="1" applyAlignment="1">
      <alignment horizontal="center"/>
    </xf>
    <xf numFmtId="0" fontId="69" fillId="0" borderId="24" xfId="0" applyFont="1" applyFill="1" applyBorder="1" applyAlignment="1">
      <alignment/>
    </xf>
    <xf numFmtId="1" fontId="69" fillId="0" borderId="0" xfId="0" applyNumberFormat="1" applyFont="1" applyFill="1" applyBorder="1" applyAlignment="1">
      <alignment/>
    </xf>
    <xf numFmtId="0" fontId="69" fillId="33" borderId="24" xfId="0" applyFont="1" applyFill="1" applyBorder="1" applyAlignment="1">
      <alignment/>
    </xf>
    <xf numFmtId="0" fontId="69" fillId="34" borderId="10" xfId="0" applyFont="1" applyFill="1" applyBorder="1" applyAlignment="1">
      <alignment horizontal="center"/>
    </xf>
    <xf numFmtId="0" fontId="41" fillId="33" borderId="24" xfId="0" applyFont="1" applyFill="1" applyBorder="1" applyAlignment="1">
      <alignment horizontal="left"/>
    </xf>
    <xf numFmtId="0" fontId="67" fillId="33" borderId="24" xfId="0" applyFont="1" applyFill="1" applyBorder="1" applyAlignment="1">
      <alignment horizontal="left"/>
    </xf>
    <xf numFmtId="0" fontId="0" fillId="33" borderId="24" xfId="0" applyFont="1" applyFill="1" applyBorder="1" applyAlignment="1">
      <alignment/>
    </xf>
    <xf numFmtId="0" fontId="73" fillId="0" borderId="16" xfId="0" applyFont="1" applyFill="1" applyBorder="1" applyAlignment="1">
      <alignment horizontal="center" vertical="center" wrapText="1" readingOrder="1"/>
    </xf>
    <xf numFmtId="0" fontId="0" fillId="33" borderId="16" xfId="0" applyFont="1" applyFill="1" applyBorder="1" applyAlignment="1">
      <alignment horizontal="center" vertical="center" readingOrder="1"/>
    </xf>
    <xf numFmtId="0" fontId="79" fillId="33" borderId="25" xfId="0" applyFont="1" applyFill="1" applyBorder="1" applyAlignment="1">
      <alignment/>
    </xf>
    <xf numFmtId="9" fontId="0" fillId="33" borderId="26" xfId="0" applyNumberFormat="1" applyFill="1" applyBorder="1" applyAlignment="1">
      <alignment/>
    </xf>
    <xf numFmtId="0" fontId="73" fillId="37" borderId="27" xfId="0" applyFont="1" applyFill="1" applyBorder="1" applyAlignment="1">
      <alignment horizontal="center" vertical="center" wrapText="1" readingOrder="1"/>
    </xf>
    <xf numFmtId="0" fontId="0" fillId="33" borderId="28" xfId="0" applyFont="1" applyFill="1" applyBorder="1" applyAlignment="1">
      <alignment horizontal="center" vertical="center" readingOrder="1"/>
    </xf>
    <xf numFmtId="0" fontId="35" fillId="0" borderId="29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80" fillId="33" borderId="31" xfId="0" applyFont="1" applyFill="1" applyBorder="1" applyAlignment="1">
      <alignment/>
    </xf>
    <xf numFmtId="0" fontId="80" fillId="33" borderId="32" xfId="0" applyFont="1" applyFill="1" applyBorder="1" applyAlignment="1">
      <alignment/>
    </xf>
    <xf numFmtId="0" fontId="69" fillId="33" borderId="25" xfId="0" applyFont="1" applyFill="1" applyBorder="1" applyAlignment="1">
      <alignment horizontal="center"/>
    </xf>
    <xf numFmtId="0" fontId="69" fillId="33" borderId="26" xfId="0" applyFont="1" applyFill="1" applyBorder="1" applyAlignment="1">
      <alignment horizontal="left"/>
    </xf>
    <xf numFmtId="0" fontId="76" fillId="33" borderId="33" xfId="0" applyFont="1" applyFill="1" applyBorder="1" applyAlignment="1">
      <alignment horizontal="center"/>
    </xf>
    <xf numFmtId="0" fontId="76" fillId="33" borderId="34" xfId="0" applyFont="1" applyFill="1" applyBorder="1" applyAlignment="1">
      <alignment horizontal="left"/>
    </xf>
    <xf numFmtId="0" fontId="76" fillId="33" borderId="27" xfId="0" applyFont="1" applyFill="1" applyBorder="1" applyAlignment="1">
      <alignment horizontal="center"/>
    </xf>
    <xf numFmtId="0" fontId="76" fillId="33" borderId="28" xfId="0" applyFont="1" applyFill="1" applyBorder="1" applyAlignment="1">
      <alignment/>
    </xf>
    <xf numFmtId="49" fontId="69" fillId="0" borderId="13" xfId="0" applyNumberFormat="1" applyFont="1" applyFill="1" applyBorder="1" applyAlignment="1">
      <alignment horizontal="center"/>
    </xf>
    <xf numFmtId="49" fontId="70" fillId="0" borderId="10" xfId="0" applyNumberFormat="1" applyFont="1" applyFill="1" applyBorder="1" applyAlignment="1">
      <alignment horizontal="center"/>
    </xf>
    <xf numFmtId="49" fontId="68" fillId="0" borderId="10" xfId="0" applyNumberFormat="1" applyFont="1" applyFill="1" applyBorder="1" applyAlignment="1">
      <alignment horizontal="center"/>
    </xf>
    <xf numFmtId="0" fontId="68" fillId="0" borderId="18" xfId="0" applyFont="1" applyFill="1" applyBorder="1" applyAlignment="1">
      <alignment horizontal="center"/>
    </xf>
    <xf numFmtId="0" fontId="68" fillId="0" borderId="13" xfId="0" applyFont="1" applyFill="1" applyBorder="1" applyAlignment="1">
      <alignment horizontal="center"/>
    </xf>
    <xf numFmtId="0" fontId="68" fillId="0" borderId="19" xfId="0" applyFont="1" applyFill="1" applyBorder="1" applyAlignment="1">
      <alignment horizontal="center"/>
    </xf>
    <xf numFmtId="2" fontId="68" fillId="0" borderId="13" xfId="0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68" fillId="0" borderId="13" xfId="0" applyNumberFormat="1" applyFont="1" applyFill="1" applyBorder="1" applyAlignment="1">
      <alignment horizontal="center"/>
    </xf>
    <xf numFmtId="0" fontId="68" fillId="33" borderId="0" xfId="0" applyFont="1" applyFill="1" applyAlignment="1">
      <alignment horizontal="center"/>
    </xf>
    <xf numFmtId="0" fontId="35" fillId="0" borderId="24" xfId="0" applyFont="1" applyBorder="1" applyAlignment="1">
      <alignment horizontal="left"/>
    </xf>
    <xf numFmtId="1" fontId="68" fillId="33" borderId="13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69" fillId="33" borderId="24" xfId="0" applyFont="1" applyFill="1" applyBorder="1" applyAlignment="1">
      <alignment horizontal="left"/>
    </xf>
    <xf numFmtId="0" fontId="69" fillId="33" borderId="17" xfId="0" applyFont="1" applyFill="1" applyBorder="1" applyAlignment="1">
      <alignment horizontal="left"/>
    </xf>
    <xf numFmtId="0" fontId="69" fillId="33" borderId="13" xfId="0" applyFont="1" applyFill="1" applyBorder="1" applyAlignment="1">
      <alignment horizontal="left"/>
    </xf>
    <xf numFmtId="0" fontId="35" fillId="0" borderId="24" xfId="0" applyFont="1" applyBorder="1" applyAlignment="1">
      <alignment horizontal="left"/>
    </xf>
    <xf numFmtId="0" fontId="35" fillId="0" borderId="17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35" fillId="0" borderId="24" xfId="0" applyFont="1" applyBorder="1" applyAlignment="1">
      <alignment horizontal="left"/>
    </xf>
    <xf numFmtId="0" fontId="35" fillId="0" borderId="17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69" fillId="33" borderId="24" xfId="0" applyFont="1" applyFill="1" applyBorder="1" applyAlignment="1">
      <alignment horizontal="left"/>
    </xf>
    <xf numFmtId="0" fontId="69" fillId="33" borderId="17" xfId="0" applyFont="1" applyFill="1" applyBorder="1" applyAlignment="1">
      <alignment horizontal="left"/>
    </xf>
    <xf numFmtId="0" fontId="69" fillId="33" borderId="13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68" fillId="33" borderId="10" xfId="0" applyNumberFormat="1" applyFont="1" applyFill="1" applyBorder="1" applyAlignment="1">
      <alignment horizontal="center"/>
    </xf>
    <xf numFmtId="0" fontId="35" fillId="0" borderId="24" xfId="0" applyFont="1" applyBorder="1" applyAlignment="1">
      <alignment horizontal="left"/>
    </xf>
    <xf numFmtId="0" fontId="35" fillId="0" borderId="17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69" fillId="0" borderId="16" xfId="0" applyFont="1" applyBorder="1" applyAlignment="1">
      <alignment horizontal="center" vertical="center"/>
    </xf>
    <xf numFmtId="0" fontId="69" fillId="33" borderId="13" xfId="0" applyFont="1" applyFill="1" applyBorder="1" applyAlignment="1">
      <alignment horizontal="center"/>
    </xf>
    <xf numFmtId="1" fontId="69" fillId="33" borderId="24" xfId="0" applyNumberFormat="1" applyFont="1" applyFill="1" applyBorder="1" applyAlignment="1">
      <alignment horizontal="left"/>
    </xf>
    <xf numFmtId="0" fontId="69" fillId="34" borderId="10" xfId="0" applyFont="1" applyFill="1" applyBorder="1" applyAlignment="1">
      <alignment horizontal="center"/>
    </xf>
    <xf numFmtId="0" fontId="80" fillId="33" borderId="0" xfId="0" applyFont="1" applyFill="1" applyBorder="1" applyAlignment="1">
      <alignment horizontal="center"/>
    </xf>
    <xf numFmtId="0" fontId="35" fillId="0" borderId="24" xfId="0" applyFont="1" applyBorder="1" applyAlignment="1">
      <alignment horizontal="left"/>
    </xf>
    <xf numFmtId="0" fontId="35" fillId="0" borderId="17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35" fillId="33" borderId="13" xfId="0" applyNumberFormat="1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49" fontId="35" fillId="33" borderId="10" xfId="0" applyNumberFormat="1" applyFont="1" applyFill="1" applyBorder="1" applyAlignment="1">
      <alignment horizontal="center"/>
    </xf>
    <xf numFmtId="0" fontId="35" fillId="0" borderId="24" xfId="0" applyFont="1" applyBorder="1" applyAlignment="1">
      <alignment horizontal="left"/>
    </xf>
    <xf numFmtId="1" fontId="69" fillId="33" borderId="17" xfId="0" applyNumberFormat="1" applyFont="1" applyFill="1" applyBorder="1" applyAlignment="1">
      <alignment horizontal="left"/>
    </xf>
    <xf numFmtId="1" fontId="69" fillId="33" borderId="13" xfId="0" applyNumberFormat="1" applyFont="1" applyFill="1" applyBorder="1" applyAlignment="1">
      <alignment horizontal="left"/>
    </xf>
    <xf numFmtId="2" fontId="69" fillId="0" borderId="21" xfId="0" applyNumberFormat="1" applyFont="1" applyFill="1" applyBorder="1" applyAlignment="1">
      <alignment horizontal="center"/>
    </xf>
    <xf numFmtId="0" fontId="81" fillId="0" borderId="0" xfId="0" applyFont="1" applyAlignment="1">
      <alignment horizontal="left" indent="3"/>
    </xf>
    <xf numFmtId="49" fontId="69" fillId="33" borderId="23" xfId="0" applyNumberFormat="1" applyFont="1" applyFill="1" applyBorder="1" applyAlignment="1">
      <alignment horizontal="center"/>
    </xf>
    <xf numFmtId="0" fontId="35" fillId="0" borderId="24" xfId="0" applyFont="1" applyBorder="1" applyAlignment="1">
      <alignment horizontal="left"/>
    </xf>
    <xf numFmtId="0" fontId="35" fillId="0" borderId="17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69" fillId="33" borderId="24" xfId="0" applyFont="1" applyFill="1" applyBorder="1" applyAlignment="1">
      <alignment horizontal="left"/>
    </xf>
    <xf numFmtId="0" fontId="69" fillId="33" borderId="17" xfId="0" applyFont="1" applyFill="1" applyBorder="1" applyAlignment="1">
      <alignment horizontal="left"/>
    </xf>
    <xf numFmtId="0" fontId="69" fillId="33" borderId="13" xfId="0" applyFont="1" applyFill="1" applyBorder="1" applyAlignment="1">
      <alignment horizontal="left"/>
    </xf>
    <xf numFmtId="0" fontId="69" fillId="0" borderId="35" xfId="0" applyFont="1" applyBorder="1" applyAlignment="1">
      <alignment horizontal="center" vertical="center"/>
    </xf>
    <xf numFmtId="0" fontId="69" fillId="0" borderId="36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24" xfId="0" applyFont="1" applyFill="1" applyBorder="1" applyAlignment="1">
      <alignment horizontal="left"/>
    </xf>
    <xf numFmtId="0" fontId="69" fillId="0" borderId="17" xfId="0" applyFont="1" applyFill="1" applyBorder="1" applyAlignment="1">
      <alignment horizontal="left"/>
    </xf>
    <xf numFmtId="0" fontId="69" fillId="0" borderId="13" xfId="0" applyFont="1" applyFill="1" applyBorder="1" applyAlignment="1">
      <alignment horizontal="left"/>
    </xf>
    <xf numFmtId="0" fontId="35" fillId="0" borderId="24" xfId="0" applyFont="1" applyFill="1" applyBorder="1" applyAlignment="1">
      <alignment horizontal="left"/>
    </xf>
    <xf numFmtId="0" fontId="35" fillId="0" borderId="17" xfId="0" applyFont="1" applyFill="1" applyBorder="1" applyAlignment="1">
      <alignment horizontal="left"/>
    </xf>
    <xf numFmtId="0" fontId="35" fillId="0" borderId="13" xfId="0" applyFont="1" applyFill="1" applyBorder="1" applyAlignment="1">
      <alignment horizontal="left"/>
    </xf>
    <xf numFmtId="0" fontId="79" fillId="34" borderId="10" xfId="0" applyFont="1" applyFill="1" applyBorder="1" applyAlignment="1">
      <alignment horizontal="center"/>
    </xf>
    <xf numFmtId="0" fontId="69" fillId="33" borderId="24" xfId="0" applyFont="1" applyFill="1" applyBorder="1" applyAlignment="1">
      <alignment horizontal="center"/>
    </xf>
    <xf numFmtId="0" fontId="69" fillId="33" borderId="17" xfId="0" applyFont="1" applyFill="1" applyBorder="1" applyAlignment="1">
      <alignment horizontal="center"/>
    </xf>
    <xf numFmtId="0" fontId="69" fillId="33" borderId="13" xfId="0" applyFont="1" applyFill="1" applyBorder="1" applyAlignment="1">
      <alignment horizontal="center"/>
    </xf>
    <xf numFmtId="0" fontId="41" fillId="33" borderId="24" xfId="0" applyFont="1" applyFill="1" applyBorder="1" applyAlignment="1">
      <alignment horizontal="left"/>
    </xf>
    <xf numFmtId="0" fontId="41" fillId="33" borderId="13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left" vertical="center" wrapText="1"/>
    </xf>
    <xf numFmtId="1" fontId="69" fillId="33" borderId="24" xfId="0" applyNumberFormat="1" applyFont="1" applyFill="1" applyBorder="1" applyAlignment="1">
      <alignment horizontal="left"/>
    </xf>
    <xf numFmtId="1" fontId="69" fillId="33" borderId="17" xfId="0" applyNumberFormat="1" applyFont="1" applyFill="1" applyBorder="1" applyAlignment="1">
      <alignment horizontal="left"/>
    </xf>
    <xf numFmtId="1" fontId="69" fillId="33" borderId="13" xfId="0" applyNumberFormat="1" applyFont="1" applyFill="1" applyBorder="1" applyAlignment="1">
      <alignment horizontal="left"/>
    </xf>
    <xf numFmtId="0" fontId="68" fillId="34" borderId="24" xfId="0" applyFont="1" applyFill="1" applyBorder="1" applyAlignment="1">
      <alignment horizontal="center" vertical="center"/>
    </xf>
    <xf numFmtId="0" fontId="68" fillId="34" borderId="13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39" fillId="34" borderId="24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left" vertical="center"/>
    </xf>
    <xf numFmtId="0" fontId="38" fillId="34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left"/>
    </xf>
    <xf numFmtId="0" fontId="67" fillId="33" borderId="10" xfId="0" applyFont="1" applyFill="1" applyBorder="1" applyAlignment="1">
      <alignment horizontal="left"/>
    </xf>
    <xf numFmtId="0" fontId="82" fillId="0" borderId="24" xfId="0" applyFont="1" applyBorder="1" applyAlignment="1">
      <alignment horizontal="left"/>
    </xf>
    <xf numFmtId="0" fontId="82" fillId="0" borderId="17" xfId="0" applyFont="1" applyBorder="1" applyAlignment="1">
      <alignment horizontal="left"/>
    </xf>
    <xf numFmtId="0" fontId="82" fillId="0" borderId="13" xfId="0" applyFont="1" applyBorder="1" applyAlignment="1">
      <alignment horizontal="left"/>
    </xf>
    <xf numFmtId="0" fontId="68" fillId="34" borderId="10" xfId="0" applyFont="1" applyFill="1" applyBorder="1" applyAlignment="1">
      <alignment horizontal="center" vertical="center"/>
    </xf>
    <xf numFmtId="0" fontId="66" fillId="33" borderId="37" xfId="0" applyFont="1" applyFill="1" applyBorder="1" applyAlignment="1">
      <alignment horizontal="left"/>
    </xf>
    <xf numFmtId="0" fontId="66" fillId="33" borderId="0" xfId="0" applyFont="1" applyFill="1" applyBorder="1" applyAlignment="1">
      <alignment horizontal="left"/>
    </xf>
    <xf numFmtId="0" fontId="67" fillId="33" borderId="35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35" fillId="0" borderId="10" xfId="0" applyFont="1" applyFill="1" applyBorder="1" applyAlignment="1">
      <alignment/>
    </xf>
    <xf numFmtId="0" fontId="69" fillId="34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37" fillId="34" borderId="10" xfId="0" applyFont="1" applyFill="1" applyBorder="1" applyAlignment="1">
      <alignment horizontal="center" vertical="center"/>
    </xf>
    <xf numFmtId="0" fontId="69" fillId="34" borderId="24" xfId="0" applyFont="1" applyFill="1" applyBorder="1" applyAlignment="1">
      <alignment horizontal="center"/>
    </xf>
    <xf numFmtId="0" fontId="69" fillId="34" borderId="13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5" fillId="34" borderId="24" xfId="0" applyFont="1" applyFill="1" applyBorder="1" applyAlignment="1">
      <alignment horizontal="center"/>
    </xf>
    <xf numFmtId="0" fontId="35" fillId="34" borderId="13" xfId="0" applyFont="1" applyFill="1" applyBorder="1" applyAlignment="1">
      <alignment horizontal="center"/>
    </xf>
    <xf numFmtId="0" fontId="35" fillId="34" borderId="17" xfId="0" applyFont="1" applyFill="1" applyBorder="1" applyAlignment="1">
      <alignment horizontal="center"/>
    </xf>
    <xf numFmtId="0" fontId="79" fillId="34" borderId="24" xfId="0" applyFont="1" applyFill="1" applyBorder="1" applyAlignment="1">
      <alignment horizontal="center"/>
    </xf>
    <xf numFmtId="0" fontId="79" fillId="34" borderId="13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/>
    </xf>
    <xf numFmtId="0" fontId="37" fillId="34" borderId="37" xfId="0" applyFont="1" applyFill="1" applyBorder="1" applyAlignment="1">
      <alignment horizontal="center" vertical="center"/>
    </xf>
    <xf numFmtId="0" fontId="37" fillId="34" borderId="38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69" fillId="0" borderId="39" xfId="0" applyFont="1" applyBorder="1" applyAlignment="1">
      <alignment horizontal="left"/>
    </xf>
    <xf numFmtId="0" fontId="69" fillId="0" borderId="26" xfId="0" applyFont="1" applyBorder="1" applyAlignment="1">
      <alignment horizontal="left"/>
    </xf>
    <xf numFmtId="0" fontId="69" fillId="0" borderId="10" xfId="0" applyFont="1" applyBorder="1" applyAlignment="1">
      <alignment horizontal="left"/>
    </xf>
    <xf numFmtId="0" fontId="69" fillId="0" borderId="34" xfId="0" applyFont="1" applyBorder="1" applyAlignment="1">
      <alignment horizontal="left"/>
    </xf>
    <xf numFmtId="0" fontId="69" fillId="0" borderId="40" xfId="0" applyFont="1" applyBorder="1" applyAlignment="1">
      <alignment horizontal="left"/>
    </xf>
    <xf numFmtId="0" fontId="69" fillId="0" borderId="28" xfId="0" applyFont="1" applyBorder="1" applyAlignment="1">
      <alignment horizontal="left"/>
    </xf>
    <xf numFmtId="0" fontId="35" fillId="33" borderId="10" xfId="0" applyFont="1" applyFill="1" applyBorder="1" applyAlignment="1">
      <alignment/>
    </xf>
    <xf numFmtId="0" fontId="69" fillId="33" borderId="1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6</xdr:col>
      <xdr:colOff>85725</xdr:colOff>
      <xdr:row>9</xdr:row>
      <xdr:rowOff>152400</xdr:rowOff>
    </xdr:to>
    <xdr:pic>
      <xdr:nvPicPr>
        <xdr:cNvPr id="1" name="Picture 2" descr="542202_3458069428123_551124204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31337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G135"/>
  <sheetViews>
    <sheetView showGridLines="0" zoomScale="90" zoomScaleNormal="90" zoomScaleSheetLayoutView="50" zoomScalePageLayoutView="0" workbookViewId="0" topLeftCell="A1">
      <pane xSplit="7" ySplit="17" topLeftCell="H11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K126" sqref="K126"/>
    </sheetView>
  </sheetViews>
  <sheetFormatPr defaultColWidth="9.140625" defaultRowHeight="15"/>
  <cols>
    <col min="1" max="1" width="4.421875" style="18" customWidth="1"/>
    <col min="2" max="3" width="9.140625" style="18" customWidth="1"/>
    <col min="4" max="4" width="18.421875" style="18" customWidth="1"/>
    <col min="5" max="5" width="15.140625" style="18" bestFit="1" customWidth="1"/>
    <col min="6" max="6" width="7.28125" style="18" customWidth="1"/>
    <col min="7" max="7" width="6.140625" style="18" customWidth="1"/>
    <col min="8" max="9" width="7.421875" style="18" customWidth="1"/>
    <col min="10" max="10" width="7.00390625" style="18" customWidth="1"/>
    <col min="11" max="11" width="7.57421875" style="18" customWidth="1"/>
    <col min="12" max="12" width="7.00390625" style="18" customWidth="1"/>
    <col min="13" max="13" width="7.8515625" style="18" customWidth="1"/>
    <col min="14" max="14" width="6.421875" style="18" customWidth="1"/>
    <col min="15" max="17" width="7.140625" style="18" customWidth="1"/>
    <col min="18" max="18" width="6.140625" style="18" customWidth="1"/>
    <col min="19" max="19" width="8.28125" style="18" customWidth="1"/>
    <col min="20" max="20" width="7.8515625" style="18" customWidth="1"/>
    <col min="21" max="21" width="10.00390625" style="18" customWidth="1"/>
    <col min="22" max="22" width="7.140625" style="18" customWidth="1"/>
    <col min="23" max="23" width="9.140625" style="18" customWidth="1"/>
    <col min="24" max="24" width="7.7109375" style="18" customWidth="1"/>
    <col min="25" max="25" width="6.8515625" style="18" bestFit="1" customWidth="1"/>
    <col min="26" max="26" width="5.8515625" style="18" customWidth="1"/>
    <col min="27" max="27" width="6.8515625" style="18" bestFit="1" customWidth="1"/>
    <col min="28" max="28" width="6.57421875" style="18" customWidth="1"/>
    <col min="29" max="29" width="7.421875" style="18" customWidth="1"/>
    <col min="30" max="16384" width="9.140625" style="18" customWidth="1"/>
  </cols>
  <sheetData>
    <row r="1" spans="2:29" ht="15">
      <c r="B1" s="1"/>
      <c r="C1" s="3" t="s">
        <v>42</v>
      </c>
      <c r="D1" s="3"/>
      <c r="E1" s="1"/>
      <c r="F1" s="1"/>
      <c r="Y1" s="166"/>
      <c r="Z1" s="3"/>
      <c r="AA1" s="3"/>
      <c r="AB1" s="166"/>
      <c r="AC1" s="166"/>
    </row>
    <row r="2" spans="2:31" ht="16.5" thickBot="1">
      <c r="B2" s="2">
        <v>0.5</v>
      </c>
      <c r="C2" s="309" t="s">
        <v>30</v>
      </c>
      <c r="D2" s="309"/>
      <c r="E2" s="309"/>
      <c r="F2" s="309"/>
      <c r="G2" s="19"/>
      <c r="H2" s="6"/>
      <c r="I2" s="6"/>
      <c r="J2" s="20"/>
      <c r="M2" s="21"/>
      <c r="N2" s="20" t="s">
        <v>12</v>
      </c>
      <c r="P2" s="6"/>
      <c r="Q2" s="6"/>
      <c r="R2" s="6"/>
      <c r="S2" s="6"/>
      <c r="T2" s="6"/>
      <c r="U2" s="6"/>
      <c r="V2" s="183"/>
      <c r="W2" s="184"/>
      <c r="X2" s="110"/>
      <c r="Y2" s="315" t="s">
        <v>44</v>
      </c>
      <c r="Z2" s="316"/>
      <c r="AA2" s="316"/>
      <c r="AB2" s="316"/>
      <c r="AC2" s="316"/>
      <c r="AD2" s="110"/>
      <c r="AE2" s="110"/>
    </row>
    <row r="3" spans="2:31" ht="15.75" thickBot="1">
      <c r="B3" s="4">
        <v>1</v>
      </c>
      <c r="C3" s="317" t="s">
        <v>31</v>
      </c>
      <c r="D3" s="317"/>
      <c r="E3" s="317"/>
      <c r="F3" s="317"/>
      <c r="G3" s="22"/>
      <c r="H3" s="23"/>
      <c r="I3" s="40" t="s">
        <v>16</v>
      </c>
      <c r="J3" s="41" t="s">
        <v>17</v>
      </c>
      <c r="K3" s="41" t="s">
        <v>18</v>
      </c>
      <c r="L3" s="41" t="s">
        <v>19</v>
      </c>
      <c r="M3" s="41" t="s">
        <v>20</v>
      </c>
      <c r="N3" s="41" t="s">
        <v>21</v>
      </c>
      <c r="O3" s="41" t="s">
        <v>22</v>
      </c>
      <c r="P3" s="41" t="s">
        <v>23</v>
      </c>
      <c r="Q3" s="41" t="s">
        <v>24</v>
      </c>
      <c r="R3" s="41" t="s">
        <v>25</v>
      </c>
      <c r="S3" s="41" t="s">
        <v>26</v>
      </c>
      <c r="T3" s="41" t="s">
        <v>27</v>
      </c>
      <c r="U3" s="41" t="s">
        <v>28</v>
      </c>
      <c r="V3" s="185"/>
      <c r="W3" s="186"/>
      <c r="X3" s="6"/>
      <c r="Y3" s="2">
        <v>1</v>
      </c>
      <c r="Z3" s="309" t="s">
        <v>30</v>
      </c>
      <c r="AA3" s="309"/>
      <c r="AB3" s="309"/>
      <c r="AC3" s="309"/>
      <c r="AD3" s="6"/>
      <c r="AE3" s="6"/>
    </row>
    <row r="4" spans="2:31" ht="15" customHeight="1" thickBot="1">
      <c r="B4" s="182">
        <v>1.5</v>
      </c>
      <c r="C4" s="310" t="s">
        <v>43</v>
      </c>
      <c r="D4" s="310"/>
      <c r="E4" s="310"/>
      <c r="F4" s="310"/>
      <c r="G4" s="22"/>
      <c r="H4" s="7"/>
      <c r="I4" s="42" t="s">
        <v>29</v>
      </c>
      <c r="J4" s="41">
        <v>20</v>
      </c>
      <c r="K4" s="41">
        <v>18</v>
      </c>
      <c r="L4" s="41">
        <v>16</v>
      </c>
      <c r="M4" s="41">
        <v>15</v>
      </c>
      <c r="N4" s="41">
        <v>14</v>
      </c>
      <c r="O4" s="41">
        <v>13</v>
      </c>
      <c r="P4" s="41">
        <v>12</v>
      </c>
      <c r="Q4" s="41">
        <v>11</v>
      </c>
      <c r="R4" s="41">
        <v>10</v>
      </c>
      <c r="S4" s="41">
        <v>9</v>
      </c>
      <c r="T4" s="41">
        <v>8</v>
      </c>
      <c r="U4" s="41">
        <v>7</v>
      </c>
      <c r="V4" s="101"/>
      <c r="W4" s="6"/>
      <c r="X4" s="6"/>
      <c r="Y4" s="4">
        <v>1.5</v>
      </c>
      <c r="Z4" s="310" t="s">
        <v>31</v>
      </c>
      <c r="AA4" s="310"/>
      <c r="AB4" s="310"/>
      <c r="AC4" s="310"/>
      <c r="AD4" s="6"/>
      <c r="AE4" s="6"/>
    </row>
    <row r="5" spans="2:31" ht="15.75">
      <c r="B5" s="53">
        <v>2</v>
      </c>
      <c r="C5" s="318" t="s">
        <v>69</v>
      </c>
      <c r="D5" s="318"/>
      <c r="E5" s="318"/>
      <c r="F5" s="318"/>
      <c r="G5" s="22"/>
      <c r="H5" s="6"/>
      <c r="I5" s="43" t="s">
        <v>34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6"/>
      <c r="X5" s="6"/>
      <c r="Y5" s="4">
        <v>2</v>
      </c>
      <c r="Z5" s="310" t="s">
        <v>43</v>
      </c>
      <c r="AA5" s="310"/>
      <c r="AB5" s="310"/>
      <c r="AC5" s="310"/>
      <c r="AD5" s="181"/>
      <c r="AE5" s="6"/>
    </row>
    <row r="6" spans="2:31" ht="16.5" thickBot="1">
      <c r="B6" s="4">
        <v>2.5</v>
      </c>
      <c r="C6" s="310" t="s">
        <v>32</v>
      </c>
      <c r="D6" s="310"/>
      <c r="E6" s="317"/>
      <c r="F6" s="317"/>
      <c r="G6" s="22"/>
      <c r="H6" s="44" t="s">
        <v>41</v>
      </c>
      <c r="I6" s="35" t="s">
        <v>35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6"/>
      <c r="X6" s="6"/>
      <c r="Y6" s="4">
        <v>2.5</v>
      </c>
      <c r="Z6" s="310" t="s">
        <v>32</v>
      </c>
      <c r="AA6" s="310"/>
      <c r="AB6" s="310"/>
      <c r="AC6" s="173"/>
      <c r="AD6" s="6"/>
      <c r="AE6" s="6"/>
    </row>
    <row r="7" spans="2:33" ht="15.75">
      <c r="B7" s="4">
        <v>3</v>
      </c>
      <c r="C7" s="173" t="s">
        <v>33</v>
      </c>
      <c r="D7" s="203"/>
      <c r="E7" s="207" t="s">
        <v>66</v>
      </c>
      <c r="F7" s="208">
        <v>0.75</v>
      </c>
      <c r="G7" s="22"/>
      <c r="H7" s="44" t="s">
        <v>41</v>
      </c>
      <c r="I7" s="34" t="s">
        <v>36</v>
      </c>
      <c r="J7" s="36"/>
      <c r="K7" s="37"/>
      <c r="L7" s="37"/>
      <c r="M7" s="37"/>
      <c r="N7" s="37"/>
      <c r="O7" s="38"/>
      <c r="P7" s="38"/>
      <c r="Q7" s="34"/>
      <c r="R7" s="34"/>
      <c r="S7" s="34"/>
      <c r="T7" s="34"/>
      <c r="U7" s="34"/>
      <c r="V7" s="34"/>
      <c r="W7" s="6"/>
      <c r="X7" s="6"/>
      <c r="Y7" s="4">
        <v>3</v>
      </c>
      <c r="Z7" s="310" t="s">
        <v>33</v>
      </c>
      <c r="AA7" s="310"/>
      <c r="AB7" s="310"/>
      <c r="AC7" s="310"/>
      <c r="AD7" s="6"/>
      <c r="AE7" s="6"/>
      <c r="AF7" s="8"/>
      <c r="AG7" s="54"/>
    </row>
    <row r="8" spans="2:33" ht="31.5" customHeight="1" thickBot="1">
      <c r="B8" s="164" t="s">
        <v>45</v>
      </c>
      <c r="C8" s="165"/>
      <c r="D8" s="204"/>
      <c r="E8" s="209"/>
      <c r="F8" s="210">
        <f>E8*75/100</f>
        <v>0</v>
      </c>
      <c r="G8" s="22"/>
      <c r="H8" s="6"/>
      <c r="I8" s="34"/>
      <c r="J8" s="297" t="s">
        <v>37</v>
      </c>
      <c r="K8" s="297"/>
      <c r="L8" s="297"/>
      <c r="M8" s="297"/>
      <c r="N8" s="297"/>
      <c r="O8" s="297"/>
      <c r="P8" s="297"/>
      <c r="Q8" s="297"/>
      <c r="R8" s="297"/>
      <c r="S8" s="297"/>
      <c r="T8" s="34"/>
      <c r="U8" s="34"/>
      <c r="V8" s="34"/>
      <c r="W8" s="6"/>
      <c r="X8" s="6"/>
      <c r="Y8" s="170"/>
      <c r="Z8" s="8"/>
      <c r="AA8" s="8"/>
      <c r="AB8" s="8"/>
      <c r="AC8" s="8"/>
      <c r="AD8" s="6"/>
      <c r="AE8" s="6"/>
      <c r="AF8" s="8"/>
      <c r="AG8" s="54"/>
    </row>
    <row r="9" spans="2:33" ht="15.75">
      <c r="B9" s="197">
        <v>0.75</v>
      </c>
      <c r="C9" s="196" t="s">
        <v>79</v>
      </c>
      <c r="D9" s="165"/>
      <c r="E9" s="205"/>
      <c r="F9" s="206"/>
      <c r="G9" s="22"/>
      <c r="H9" s="44" t="s">
        <v>41</v>
      </c>
      <c r="I9" s="34" t="s">
        <v>38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4"/>
      <c r="U9" s="34"/>
      <c r="V9" s="34"/>
      <c r="W9" s="6"/>
      <c r="X9" s="6"/>
      <c r="Y9" s="170"/>
      <c r="Z9" s="8"/>
      <c r="AA9" s="8"/>
      <c r="AB9" s="8"/>
      <c r="AC9" s="8"/>
      <c r="AD9" s="6"/>
      <c r="AE9" s="6"/>
      <c r="AF9" s="8"/>
      <c r="AG9" s="54"/>
    </row>
    <row r="10" spans="2:33" ht="15.75">
      <c r="B10" s="65">
        <v>1</v>
      </c>
      <c r="C10" s="103" t="s">
        <v>59</v>
      </c>
      <c r="D10" s="103"/>
      <c r="E10" s="103"/>
      <c r="F10" s="103"/>
      <c r="G10" s="22"/>
      <c r="H10" s="44" t="s">
        <v>41</v>
      </c>
      <c r="I10" s="34" t="s">
        <v>39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4"/>
      <c r="U10" s="34"/>
      <c r="V10" s="34"/>
      <c r="W10" s="6"/>
      <c r="X10" s="6"/>
      <c r="Y10" s="171"/>
      <c r="Z10" s="172"/>
      <c r="AA10" s="172"/>
      <c r="AB10" s="172"/>
      <c r="AC10" s="172"/>
      <c r="AD10" s="6"/>
      <c r="AE10" s="6"/>
      <c r="AF10" s="8"/>
      <c r="AG10" s="54"/>
    </row>
    <row r="11" spans="2:33" ht="15.75">
      <c r="B11" s="65">
        <v>1.2</v>
      </c>
      <c r="C11" s="103" t="s">
        <v>48</v>
      </c>
      <c r="D11" s="103"/>
      <c r="E11" s="103"/>
      <c r="F11" s="103"/>
      <c r="G11" s="22"/>
      <c r="H11" s="6"/>
      <c r="I11" s="34"/>
      <c r="J11" s="307" t="s">
        <v>40</v>
      </c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6"/>
      <c r="Y11" s="171"/>
      <c r="Z11" s="172"/>
      <c r="AA11" s="172"/>
      <c r="AB11" s="172"/>
      <c r="AC11" s="172"/>
      <c r="AD11" s="6"/>
      <c r="AE11" s="6"/>
      <c r="AF11" s="8"/>
      <c r="AG11" s="54"/>
    </row>
    <row r="12" spans="2:33" ht="15.75">
      <c r="B12" s="65">
        <v>1.5</v>
      </c>
      <c r="C12" s="103" t="s">
        <v>60</v>
      </c>
      <c r="D12" s="103"/>
      <c r="E12" s="103"/>
      <c r="F12" s="103"/>
      <c r="G12" s="22"/>
      <c r="H12" s="44" t="s">
        <v>41</v>
      </c>
      <c r="I12" s="34" t="s">
        <v>85</v>
      </c>
      <c r="X12" s="122"/>
      <c r="Y12" s="171"/>
      <c r="Z12" s="172"/>
      <c r="AA12" s="172"/>
      <c r="AB12" s="172"/>
      <c r="AC12" s="172"/>
      <c r="AD12" s="146"/>
      <c r="AE12" s="146"/>
      <c r="AF12" s="8"/>
      <c r="AG12" s="54"/>
    </row>
    <row r="13" spans="2:33" ht="15.75">
      <c r="B13" s="65">
        <v>1.75</v>
      </c>
      <c r="C13" s="103" t="s">
        <v>61</v>
      </c>
      <c r="D13" s="103"/>
      <c r="E13" s="103"/>
      <c r="F13" s="103"/>
      <c r="G13" s="22"/>
      <c r="H13" s="6"/>
      <c r="I13" s="3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71"/>
      <c r="Z13" s="172"/>
      <c r="AA13" s="172"/>
      <c r="AB13" s="172"/>
      <c r="AC13" s="172"/>
      <c r="AD13" s="154"/>
      <c r="AE13" s="154"/>
      <c r="AF13" s="8"/>
      <c r="AG13" s="54"/>
    </row>
    <row r="14" spans="2:33" ht="15.75">
      <c r="B14" s="65">
        <v>2</v>
      </c>
      <c r="C14" s="103" t="s">
        <v>62</v>
      </c>
      <c r="D14" s="103"/>
      <c r="E14" s="103"/>
      <c r="F14" s="103"/>
      <c r="G14" s="22"/>
      <c r="H14" s="6"/>
      <c r="I14" s="3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71"/>
      <c r="Z14" s="172"/>
      <c r="AA14" s="172"/>
      <c r="AB14" s="172"/>
      <c r="AC14" s="172"/>
      <c r="AD14" s="154"/>
      <c r="AE14" s="154"/>
      <c r="AF14" s="8"/>
      <c r="AG14" s="54"/>
    </row>
    <row r="15" spans="2:33" ht="15.75">
      <c r="B15" s="65">
        <v>2.5</v>
      </c>
      <c r="C15" s="294" t="s">
        <v>100</v>
      </c>
      <c r="D15" s="295"/>
      <c r="E15" s="103"/>
      <c r="F15" s="202"/>
      <c r="G15" s="22"/>
      <c r="H15" s="6"/>
      <c r="I15" s="34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1"/>
      <c r="Z15" s="172"/>
      <c r="AA15" s="172"/>
      <c r="AB15" s="172"/>
      <c r="AC15" s="172"/>
      <c r="AD15" s="179"/>
      <c r="AE15" s="179"/>
      <c r="AF15" s="8"/>
      <c r="AG15" s="54"/>
    </row>
    <row r="16" spans="2:29" ht="15" customHeight="1">
      <c r="B16" s="296" t="s">
        <v>8</v>
      </c>
      <c r="C16" s="296"/>
      <c r="D16" s="296"/>
      <c r="E16" s="308" t="s">
        <v>1</v>
      </c>
      <c r="F16" s="305" t="s">
        <v>54</v>
      </c>
      <c r="G16" s="306"/>
      <c r="H16" s="303" t="s">
        <v>3</v>
      </c>
      <c r="I16" s="304"/>
      <c r="J16" s="301" t="s">
        <v>2</v>
      </c>
      <c r="K16" s="302"/>
      <c r="L16" s="301" t="s">
        <v>281</v>
      </c>
      <c r="M16" s="302"/>
      <c r="N16" s="301" t="s">
        <v>6</v>
      </c>
      <c r="O16" s="302"/>
      <c r="P16" s="301" t="s">
        <v>73</v>
      </c>
      <c r="Q16" s="302"/>
      <c r="R16" s="301" t="s">
        <v>15</v>
      </c>
      <c r="S16" s="302"/>
      <c r="T16" s="301" t="s">
        <v>7</v>
      </c>
      <c r="U16" s="302"/>
      <c r="V16" s="301" t="s">
        <v>75</v>
      </c>
      <c r="W16" s="302"/>
      <c r="X16" s="314" t="s">
        <v>11</v>
      </c>
      <c r="Y16" s="314"/>
      <c r="Z16" s="314" t="s">
        <v>64</v>
      </c>
      <c r="AA16" s="314"/>
      <c r="AB16" s="290" t="s">
        <v>9</v>
      </c>
      <c r="AC16" s="290"/>
    </row>
    <row r="17" spans="2:29" ht="15.75" customHeight="1">
      <c r="B17" s="296"/>
      <c r="C17" s="296"/>
      <c r="D17" s="296"/>
      <c r="E17" s="308"/>
      <c r="F17" s="68" t="s">
        <v>63</v>
      </c>
      <c r="G17" s="69" t="s">
        <v>56</v>
      </c>
      <c r="H17" s="32" t="s">
        <v>4</v>
      </c>
      <c r="I17" s="33" t="s">
        <v>5</v>
      </c>
      <c r="J17" s="33" t="s">
        <v>4</v>
      </c>
      <c r="K17" s="33" t="s">
        <v>5</v>
      </c>
      <c r="L17" s="33" t="s">
        <v>4</v>
      </c>
      <c r="M17" s="33" t="s">
        <v>5</v>
      </c>
      <c r="N17" s="33" t="s">
        <v>4</v>
      </c>
      <c r="O17" s="33" t="s">
        <v>5</v>
      </c>
      <c r="P17" s="33" t="s">
        <v>4</v>
      </c>
      <c r="Q17" s="33" t="s">
        <v>5</v>
      </c>
      <c r="R17" s="33" t="s">
        <v>4</v>
      </c>
      <c r="S17" s="33" t="s">
        <v>5</v>
      </c>
      <c r="T17" s="33" t="s">
        <v>4</v>
      </c>
      <c r="U17" s="33" t="s">
        <v>5</v>
      </c>
      <c r="V17" s="33" t="s">
        <v>4</v>
      </c>
      <c r="W17" s="33" t="s">
        <v>5</v>
      </c>
      <c r="X17" s="33" t="s">
        <v>4</v>
      </c>
      <c r="Y17" s="33" t="s">
        <v>5</v>
      </c>
      <c r="Z17" s="33" t="s">
        <v>4</v>
      </c>
      <c r="AA17" s="33" t="s">
        <v>5</v>
      </c>
      <c r="AB17" s="33" t="s">
        <v>4</v>
      </c>
      <c r="AC17" s="33" t="s">
        <v>5</v>
      </c>
    </row>
    <row r="18" spans="1:29" ht="15.75">
      <c r="A18" s="281">
        <v>1</v>
      </c>
      <c r="B18" s="284" t="s">
        <v>78</v>
      </c>
      <c r="C18" s="285"/>
      <c r="D18" s="286"/>
      <c r="E18" s="16" t="s">
        <v>77</v>
      </c>
      <c r="F18" s="24">
        <v>1</v>
      </c>
      <c r="G18" s="31">
        <v>0.75</v>
      </c>
      <c r="H18" s="70"/>
      <c r="I18" s="58"/>
      <c r="J18" s="71"/>
      <c r="K18" s="58"/>
      <c r="L18" s="71"/>
      <c r="M18" s="58"/>
      <c r="N18" s="71"/>
      <c r="O18" s="58"/>
      <c r="P18" s="71">
        <v>5</v>
      </c>
      <c r="Q18" s="58">
        <f>F18*G18*14</f>
        <v>10.5</v>
      </c>
      <c r="R18" s="71"/>
      <c r="S18" s="58"/>
      <c r="T18" s="71"/>
      <c r="U18" s="58"/>
      <c r="V18" s="12" t="s">
        <v>76</v>
      </c>
      <c r="W18" s="102">
        <f>F18*G18*20</f>
        <v>15</v>
      </c>
      <c r="X18" s="102">
        <v>3</v>
      </c>
      <c r="Y18" s="102">
        <f>F18*G18*16</f>
        <v>12</v>
      </c>
      <c r="Z18" s="102"/>
      <c r="AA18" s="102"/>
      <c r="AB18" s="102"/>
      <c r="AC18" s="102"/>
    </row>
    <row r="19" spans="1:29" ht="15.75">
      <c r="A19" s="282"/>
      <c r="B19" s="284" t="s">
        <v>80</v>
      </c>
      <c r="C19" s="285"/>
      <c r="D19" s="286"/>
      <c r="E19" s="16" t="s">
        <v>77</v>
      </c>
      <c r="F19" s="24">
        <v>1</v>
      </c>
      <c r="G19" s="31">
        <v>1</v>
      </c>
      <c r="H19" s="70" t="s">
        <v>76</v>
      </c>
      <c r="I19" s="58">
        <f>F19*G19*20</f>
        <v>20</v>
      </c>
      <c r="J19" s="71"/>
      <c r="K19" s="58"/>
      <c r="L19" s="71"/>
      <c r="M19" s="58"/>
      <c r="N19" s="71"/>
      <c r="O19" s="58"/>
      <c r="P19" s="71">
        <v>34</v>
      </c>
      <c r="Q19" s="58">
        <v>0</v>
      </c>
      <c r="R19" s="71"/>
      <c r="S19" s="58"/>
      <c r="T19" s="71"/>
      <c r="U19" s="58"/>
      <c r="V19" s="12">
        <v>26</v>
      </c>
      <c r="W19" s="102">
        <f>F19*G19*1</f>
        <v>1</v>
      </c>
      <c r="X19" s="102">
        <v>36</v>
      </c>
      <c r="Y19" s="102">
        <v>0</v>
      </c>
      <c r="Z19" s="102"/>
      <c r="AA19" s="102"/>
      <c r="AB19" s="102"/>
      <c r="AC19" s="102"/>
    </row>
    <row r="20" spans="1:29" ht="15.75">
      <c r="A20" s="282"/>
      <c r="B20" s="284" t="s">
        <v>83</v>
      </c>
      <c r="C20" s="285"/>
      <c r="D20" s="286"/>
      <c r="E20" s="16" t="s">
        <v>77</v>
      </c>
      <c r="F20" s="24">
        <v>1</v>
      </c>
      <c r="G20" s="12">
        <v>1.2</v>
      </c>
      <c r="H20" s="70">
        <v>4</v>
      </c>
      <c r="I20" s="58">
        <f>F20*G20*15+1</f>
        <v>19</v>
      </c>
      <c r="J20" s="71"/>
      <c r="K20" s="58"/>
      <c r="L20" s="71"/>
      <c r="M20" s="58"/>
      <c r="N20" s="71"/>
      <c r="O20" s="58"/>
      <c r="P20" s="71"/>
      <c r="Q20" s="58"/>
      <c r="R20" s="71">
        <v>21</v>
      </c>
      <c r="S20" s="58">
        <f>F20*G20*1</f>
        <v>1.2</v>
      </c>
      <c r="T20" s="71"/>
      <c r="U20" s="58"/>
      <c r="V20" s="12"/>
      <c r="W20" s="102"/>
      <c r="X20" s="102"/>
      <c r="Y20" s="102"/>
      <c r="Z20" s="102"/>
      <c r="AA20" s="102"/>
      <c r="AB20" s="102"/>
      <c r="AC20" s="102"/>
    </row>
    <row r="21" spans="1:29" ht="15.75">
      <c r="A21" s="282"/>
      <c r="B21" s="284" t="s">
        <v>84</v>
      </c>
      <c r="C21" s="285"/>
      <c r="D21" s="286"/>
      <c r="E21" s="16" t="s">
        <v>77</v>
      </c>
      <c r="F21" s="25">
        <v>1.5</v>
      </c>
      <c r="G21" s="13">
        <v>1.5</v>
      </c>
      <c r="H21" s="70"/>
      <c r="I21" s="58"/>
      <c r="J21" s="71"/>
      <c r="K21" s="96"/>
      <c r="L21" s="71"/>
      <c r="M21" s="58"/>
      <c r="N21" s="71"/>
      <c r="O21" s="58"/>
      <c r="P21" s="71"/>
      <c r="Q21" s="58"/>
      <c r="R21" s="71"/>
      <c r="S21" s="58"/>
      <c r="T21" s="71"/>
      <c r="U21" s="58"/>
      <c r="V21" s="12"/>
      <c r="W21" s="102"/>
      <c r="X21" s="102"/>
      <c r="Y21" s="102"/>
      <c r="Z21" s="102"/>
      <c r="AA21" s="102"/>
      <c r="AB21" s="102"/>
      <c r="AC21" s="102"/>
    </row>
    <row r="22" spans="1:33" ht="15.75">
      <c r="A22" s="282"/>
      <c r="B22" s="287" t="s">
        <v>86</v>
      </c>
      <c r="C22" s="288"/>
      <c r="D22" s="289"/>
      <c r="E22" s="16" t="s">
        <v>77</v>
      </c>
      <c r="F22" s="25">
        <v>1.5</v>
      </c>
      <c r="G22" s="13">
        <v>1.2</v>
      </c>
      <c r="H22" s="70">
        <v>10</v>
      </c>
      <c r="I22" s="58">
        <f>F22*G22*9</f>
        <v>16.2</v>
      </c>
      <c r="J22" s="71"/>
      <c r="K22" s="58"/>
      <c r="L22" s="71"/>
      <c r="M22" s="58"/>
      <c r="N22" s="71">
        <v>7</v>
      </c>
      <c r="O22" s="58">
        <f>F22*G22*12</f>
        <v>21.599999999999998</v>
      </c>
      <c r="P22" s="71"/>
      <c r="Q22" s="58"/>
      <c r="R22" s="71">
        <v>14</v>
      </c>
      <c r="S22" s="58">
        <f>F22*G22*2</f>
        <v>3.5999999999999996</v>
      </c>
      <c r="T22" s="71"/>
      <c r="U22" s="58"/>
      <c r="V22" s="12"/>
      <c r="W22" s="102"/>
      <c r="X22" s="102"/>
      <c r="Y22" s="102"/>
      <c r="Z22" s="102"/>
      <c r="AA22" s="102"/>
      <c r="AB22" s="102"/>
      <c r="AC22" s="102"/>
      <c r="AG22" s="54"/>
    </row>
    <row r="23" spans="1:33" ht="15.75">
      <c r="A23" s="282"/>
      <c r="B23" s="287" t="s">
        <v>87</v>
      </c>
      <c r="C23" s="288"/>
      <c r="D23" s="289"/>
      <c r="E23" s="16" t="s">
        <v>77</v>
      </c>
      <c r="F23" s="24">
        <v>1.5</v>
      </c>
      <c r="G23" s="12">
        <v>1.5</v>
      </c>
      <c r="H23" s="70">
        <v>15</v>
      </c>
      <c r="I23" s="58">
        <f>F23*G23*1</f>
        <v>2.25</v>
      </c>
      <c r="J23" s="71">
        <v>2</v>
      </c>
      <c r="K23" s="58">
        <f>F23*G23*18</f>
        <v>40.5</v>
      </c>
      <c r="L23" s="71"/>
      <c r="M23" s="58"/>
      <c r="N23" s="71">
        <v>5</v>
      </c>
      <c r="O23" s="58">
        <f>F23*G23*14</f>
        <v>31.5</v>
      </c>
      <c r="P23" s="71"/>
      <c r="Q23" s="58"/>
      <c r="R23" s="71"/>
      <c r="S23" s="58"/>
      <c r="T23" s="71"/>
      <c r="U23" s="58"/>
      <c r="V23" s="12"/>
      <c r="W23" s="102"/>
      <c r="X23" s="102"/>
      <c r="Y23" s="102"/>
      <c r="Z23" s="102"/>
      <c r="AA23" s="102"/>
      <c r="AB23" s="102"/>
      <c r="AC23" s="102"/>
      <c r="AG23" s="54"/>
    </row>
    <row r="24" spans="1:33" ht="15.75">
      <c r="A24" s="283"/>
      <c r="B24" s="287" t="s">
        <v>88</v>
      </c>
      <c r="C24" s="288"/>
      <c r="D24" s="289"/>
      <c r="E24" s="16" t="s">
        <v>77</v>
      </c>
      <c r="F24" s="25">
        <v>1.5</v>
      </c>
      <c r="G24" s="12">
        <v>1.75</v>
      </c>
      <c r="H24" s="70"/>
      <c r="I24" s="58"/>
      <c r="J24" s="71">
        <v>10</v>
      </c>
      <c r="K24" s="58">
        <v>0</v>
      </c>
      <c r="L24" s="71"/>
      <c r="M24" s="58"/>
      <c r="N24" s="71"/>
      <c r="O24" s="58"/>
      <c r="P24" s="71"/>
      <c r="Q24" s="58"/>
      <c r="R24" s="71"/>
      <c r="S24" s="58"/>
      <c r="T24" s="71"/>
      <c r="U24" s="58"/>
      <c r="V24" s="12"/>
      <c r="W24" s="102"/>
      <c r="X24" s="102"/>
      <c r="Y24" s="102"/>
      <c r="Z24" s="102"/>
      <c r="AA24" s="102"/>
      <c r="AB24" s="102"/>
      <c r="AC24" s="102"/>
      <c r="AG24" s="54"/>
    </row>
    <row r="25" spans="1:33" ht="15.75">
      <c r="A25" s="281">
        <v>2</v>
      </c>
      <c r="B25" s="284" t="s">
        <v>89</v>
      </c>
      <c r="C25" s="285"/>
      <c r="D25" s="286"/>
      <c r="E25" s="16" t="s">
        <v>90</v>
      </c>
      <c r="F25" s="24">
        <v>1.5</v>
      </c>
      <c r="G25" s="140">
        <v>1.2</v>
      </c>
      <c r="H25" s="70"/>
      <c r="I25" s="58"/>
      <c r="J25" s="71">
        <v>15</v>
      </c>
      <c r="K25" s="58">
        <f>F25*G25*2</f>
        <v>3.5999999999999996</v>
      </c>
      <c r="L25" s="71"/>
      <c r="M25" s="58"/>
      <c r="N25" s="71"/>
      <c r="O25" s="58"/>
      <c r="P25" s="71"/>
      <c r="Q25" s="58"/>
      <c r="R25" s="71"/>
      <c r="S25" s="58"/>
      <c r="T25" s="71"/>
      <c r="U25" s="58"/>
      <c r="V25" s="12"/>
      <c r="W25" s="102"/>
      <c r="X25" s="102"/>
      <c r="Y25" s="102"/>
      <c r="Z25" s="102"/>
      <c r="AA25" s="102"/>
      <c r="AB25" s="102"/>
      <c r="AC25" s="102"/>
      <c r="AG25" s="54"/>
    </row>
    <row r="26" spans="1:33" ht="15.75">
      <c r="A26" s="282"/>
      <c r="B26" s="284" t="s">
        <v>91</v>
      </c>
      <c r="C26" s="285"/>
      <c r="D26" s="286"/>
      <c r="E26" s="16" t="s">
        <v>90</v>
      </c>
      <c r="F26" s="25">
        <v>1.5</v>
      </c>
      <c r="G26" s="12">
        <v>1.5</v>
      </c>
      <c r="H26" s="70"/>
      <c r="I26" s="58"/>
      <c r="J26" s="71">
        <v>1</v>
      </c>
      <c r="K26" s="58">
        <f>F26*G26*20</f>
        <v>45</v>
      </c>
      <c r="L26" s="71"/>
      <c r="M26" s="58"/>
      <c r="N26" s="71"/>
      <c r="O26" s="58"/>
      <c r="P26" s="71"/>
      <c r="Q26" s="58"/>
      <c r="R26" s="71"/>
      <c r="S26" s="58"/>
      <c r="T26" s="71"/>
      <c r="U26" s="58"/>
      <c r="V26" s="12"/>
      <c r="W26" s="102"/>
      <c r="X26" s="102"/>
      <c r="Y26" s="102"/>
      <c r="Z26" s="102"/>
      <c r="AA26" s="102"/>
      <c r="AB26" s="102"/>
      <c r="AC26" s="102"/>
      <c r="AG26" s="54"/>
    </row>
    <row r="27" spans="1:33" ht="15.75">
      <c r="A27" s="282"/>
      <c r="B27" s="284" t="s">
        <v>92</v>
      </c>
      <c r="C27" s="285"/>
      <c r="D27" s="286"/>
      <c r="E27" s="16" t="s">
        <v>90</v>
      </c>
      <c r="F27" s="25">
        <v>1.5</v>
      </c>
      <c r="G27" s="12">
        <v>1.5</v>
      </c>
      <c r="H27" s="70" t="s">
        <v>82</v>
      </c>
      <c r="I27" s="58">
        <v>0</v>
      </c>
      <c r="J27" s="71">
        <v>55</v>
      </c>
      <c r="K27" s="58">
        <v>0</v>
      </c>
      <c r="L27" s="71"/>
      <c r="M27" s="58"/>
      <c r="N27" s="71"/>
      <c r="O27" s="58"/>
      <c r="P27" s="71"/>
      <c r="Q27" s="58"/>
      <c r="R27" s="71"/>
      <c r="S27" s="58"/>
      <c r="T27" s="71"/>
      <c r="U27" s="58"/>
      <c r="V27" s="12"/>
      <c r="W27" s="102"/>
      <c r="X27" s="102"/>
      <c r="Y27" s="102"/>
      <c r="Z27" s="102"/>
      <c r="AA27" s="102"/>
      <c r="AB27" s="102"/>
      <c r="AC27" s="102"/>
      <c r="AG27" s="54"/>
    </row>
    <row r="28" spans="1:33" ht="15.75">
      <c r="A28" s="283"/>
      <c r="B28" s="284" t="s">
        <v>93</v>
      </c>
      <c r="C28" s="285"/>
      <c r="D28" s="286"/>
      <c r="E28" s="16" t="s">
        <v>90</v>
      </c>
      <c r="F28" s="106" t="s">
        <v>65</v>
      </c>
      <c r="G28" s="12">
        <v>1.75</v>
      </c>
      <c r="H28" s="70">
        <v>47</v>
      </c>
      <c r="I28" s="108" t="s">
        <v>94</v>
      </c>
      <c r="J28" s="71">
        <v>3</v>
      </c>
      <c r="K28" s="108">
        <f>F28*G28*16</f>
        <v>42</v>
      </c>
      <c r="L28" s="71"/>
      <c r="M28" s="58"/>
      <c r="N28" s="71"/>
      <c r="O28" s="58"/>
      <c r="P28" s="71"/>
      <c r="Q28" s="58"/>
      <c r="R28" s="71"/>
      <c r="S28" s="58"/>
      <c r="T28" s="71"/>
      <c r="U28" s="108"/>
      <c r="V28" s="12"/>
      <c r="W28" s="102"/>
      <c r="X28" s="102"/>
      <c r="Y28" s="102"/>
      <c r="Z28" s="102"/>
      <c r="AA28" s="102"/>
      <c r="AB28" s="102"/>
      <c r="AC28" s="102"/>
      <c r="AG28" s="54"/>
    </row>
    <row r="29" spans="1:33" ht="15.75">
      <c r="A29" s="15">
        <v>12</v>
      </c>
      <c r="B29" s="278" t="s">
        <v>95</v>
      </c>
      <c r="C29" s="279"/>
      <c r="D29" s="280"/>
      <c r="E29" s="16" t="s">
        <v>99</v>
      </c>
      <c r="F29" s="106" t="s">
        <v>65</v>
      </c>
      <c r="G29" s="107" t="s">
        <v>68</v>
      </c>
      <c r="H29" s="70">
        <v>3</v>
      </c>
      <c r="I29" s="96">
        <f>F29*G29*16</f>
        <v>28.799999999999997</v>
      </c>
      <c r="J29" s="71"/>
      <c r="K29" s="58"/>
      <c r="L29" s="71"/>
      <c r="M29" s="108"/>
      <c r="N29" s="71"/>
      <c r="O29" s="58"/>
      <c r="P29" s="71"/>
      <c r="Q29" s="58"/>
      <c r="R29" s="71"/>
      <c r="S29" s="58"/>
      <c r="T29" s="71">
        <v>1</v>
      </c>
      <c r="U29" s="96">
        <f>F29*G29*20</f>
        <v>36</v>
      </c>
      <c r="V29" s="12"/>
      <c r="W29" s="102"/>
      <c r="X29" s="102"/>
      <c r="Y29" s="102"/>
      <c r="Z29" s="102"/>
      <c r="AA29" s="102"/>
      <c r="AB29" s="102"/>
      <c r="AC29" s="102"/>
      <c r="AG29" s="54"/>
    </row>
    <row r="30" spans="1:33" ht="15.75">
      <c r="A30" s="15"/>
      <c r="B30" s="278" t="s">
        <v>96</v>
      </c>
      <c r="C30" s="279"/>
      <c r="D30" s="280"/>
      <c r="E30" s="16" t="s">
        <v>99</v>
      </c>
      <c r="F30" s="106" t="s">
        <v>65</v>
      </c>
      <c r="G30" s="107" t="s">
        <v>65</v>
      </c>
      <c r="H30" s="70"/>
      <c r="I30" s="58"/>
      <c r="J30" s="71">
        <v>18</v>
      </c>
      <c r="K30" s="118">
        <f>F30*G30*2</f>
        <v>4.5</v>
      </c>
      <c r="L30" s="71"/>
      <c r="M30" s="58"/>
      <c r="N30" s="71"/>
      <c r="O30" s="58"/>
      <c r="P30" s="71"/>
      <c r="Q30" s="58"/>
      <c r="R30" s="71"/>
      <c r="S30" s="58"/>
      <c r="T30" s="71">
        <v>25</v>
      </c>
      <c r="U30" s="108">
        <f>F30*G30*1</f>
        <v>2.25</v>
      </c>
      <c r="V30" s="12"/>
      <c r="W30" s="102"/>
      <c r="X30" s="102"/>
      <c r="Y30" s="102"/>
      <c r="Z30" s="102"/>
      <c r="AA30" s="102"/>
      <c r="AB30" s="102"/>
      <c r="AC30" s="102"/>
      <c r="AG30" s="54"/>
    </row>
    <row r="31" spans="1:33" ht="15.75">
      <c r="A31" s="15"/>
      <c r="B31" s="278" t="s">
        <v>97</v>
      </c>
      <c r="C31" s="279"/>
      <c r="D31" s="280"/>
      <c r="E31" s="16" t="s">
        <v>99</v>
      </c>
      <c r="F31" s="106" t="s">
        <v>65</v>
      </c>
      <c r="G31" s="107" t="s">
        <v>67</v>
      </c>
      <c r="H31" s="70">
        <v>20</v>
      </c>
      <c r="I31" s="96">
        <f>F31*G31*1</f>
        <v>2.625</v>
      </c>
      <c r="J31" s="71">
        <v>16</v>
      </c>
      <c r="K31" s="108">
        <f>F31*G31*2</f>
        <v>5.25</v>
      </c>
      <c r="L31" s="71"/>
      <c r="M31" s="108"/>
      <c r="N31" s="71"/>
      <c r="O31" s="58"/>
      <c r="P31" s="71"/>
      <c r="Q31" s="58"/>
      <c r="R31" s="71"/>
      <c r="S31" s="108"/>
      <c r="T31" s="71"/>
      <c r="U31" s="108"/>
      <c r="V31" s="12"/>
      <c r="W31" s="102"/>
      <c r="X31" s="102"/>
      <c r="Y31" s="102"/>
      <c r="Z31" s="102"/>
      <c r="AA31" s="102"/>
      <c r="AB31" s="102"/>
      <c r="AC31" s="102"/>
      <c r="AG31" s="54"/>
    </row>
    <row r="32" spans="1:33" ht="15.75">
      <c r="A32" s="15"/>
      <c r="B32" s="278" t="s">
        <v>98</v>
      </c>
      <c r="C32" s="279"/>
      <c r="D32" s="280"/>
      <c r="E32" s="16" t="s">
        <v>99</v>
      </c>
      <c r="F32" s="106" t="s">
        <v>65</v>
      </c>
      <c r="G32" s="107" t="s">
        <v>70</v>
      </c>
      <c r="H32" s="70">
        <v>12</v>
      </c>
      <c r="I32" s="108">
        <f>F32*G32*7</f>
        <v>21</v>
      </c>
      <c r="J32" s="71"/>
      <c r="K32" s="108"/>
      <c r="L32" s="71"/>
      <c r="M32" s="58"/>
      <c r="N32" s="71"/>
      <c r="O32" s="58"/>
      <c r="P32" s="71"/>
      <c r="Q32" s="58"/>
      <c r="R32" s="71"/>
      <c r="S32" s="58"/>
      <c r="T32" s="71"/>
      <c r="U32" s="108"/>
      <c r="V32" s="12"/>
      <c r="W32" s="102"/>
      <c r="X32" s="102"/>
      <c r="Y32" s="102"/>
      <c r="Z32" s="102"/>
      <c r="AA32" s="102"/>
      <c r="AB32" s="102"/>
      <c r="AC32" s="102"/>
      <c r="AG32" s="54"/>
    </row>
    <row r="33" spans="1:33" ht="15.75">
      <c r="A33" s="15"/>
      <c r="B33" s="278" t="s">
        <v>102</v>
      </c>
      <c r="C33" s="279"/>
      <c r="D33" s="280"/>
      <c r="E33" s="16" t="s">
        <v>99</v>
      </c>
      <c r="F33" s="106" t="s">
        <v>65</v>
      </c>
      <c r="G33" s="107" t="s">
        <v>104</v>
      </c>
      <c r="H33" s="70"/>
      <c r="I33" s="58"/>
      <c r="J33" s="71"/>
      <c r="K33" s="108"/>
      <c r="L33" s="71"/>
      <c r="M33" s="58"/>
      <c r="N33" s="71"/>
      <c r="O33" s="58"/>
      <c r="P33" s="71"/>
      <c r="Q33" s="58"/>
      <c r="R33" s="71"/>
      <c r="S33" s="58"/>
      <c r="T33" s="71"/>
      <c r="U33" s="58"/>
      <c r="V33" s="12">
        <v>9</v>
      </c>
      <c r="W33" s="120">
        <f>F33*G33*10</f>
        <v>11.25</v>
      </c>
      <c r="X33" s="102">
        <v>22</v>
      </c>
      <c r="Y33" s="142">
        <f>F33*G33*1</f>
        <v>1.125</v>
      </c>
      <c r="Z33" s="102"/>
      <c r="AA33" s="102"/>
      <c r="AB33" s="102"/>
      <c r="AC33" s="102"/>
      <c r="AG33" s="54"/>
    </row>
    <row r="34" spans="1:33" s="186" customFormat="1" ht="15.75">
      <c r="A34" s="50"/>
      <c r="B34" s="284" t="s">
        <v>105</v>
      </c>
      <c r="C34" s="285"/>
      <c r="D34" s="286"/>
      <c r="E34" s="51" t="s">
        <v>99</v>
      </c>
      <c r="F34" s="223" t="s">
        <v>65</v>
      </c>
      <c r="G34" s="224" t="s">
        <v>103</v>
      </c>
      <c r="H34" s="225"/>
      <c r="I34" s="226"/>
      <c r="J34" s="227"/>
      <c r="K34" s="226"/>
      <c r="L34" s="227"/>
      <c r="M34" s="226"/>
      <c r="N34" s="227"/>
      <c r="O34" s="226"/>
      <c r="P34" s="227">
        <v>20</v>
      </c>
      <c r="Q34" s="232">
        <f>F34*G34*1</f>
        <v>1.5</v>
      </c>
      <c r="R34" s="227"/>
      <c r="S34" s="226"/>
      <c r="T34" s="227">
        <v>3</v>
      </c>
      <c r="U34" s="228">
        <f>F34*G34*16</f>
        <v>24</v>
      </c>
      <c r="V34" s="229">
        <v>37</v>
      </c>
      <c r="W34" s="230">
        <v>0</v>
      </c>
      <c r="X34" s="230">
        <v>25</v>
      </c>
      <c r="Y34" s="231">
        <f>F34*G34*1</f>
        <v>1.5</v>
      </c>
      <c r="Z34" s="230"/>
      <c r="AA34" s="231"/>
      <c r="AB34" s="230"/>
      <c r="AC34" s="230"/>
      <c r="AG34" s="56"/>
    </row>
    <row r="35" spans="1:33" s="186" customFormat="1" ht="15.75">
      <c r="A35" s="50"/>
      <c r="B35" s="284" t="s">
        <v>106</v>
      </c>
      <c r="C35" s="285"/>
      <c r="D35" s="286"/>
      <c r="E35" s="51" t="s">
        <v>99</v>
      </c>
      <c r="F35" s="223" t="s">
        <v>65</v>
      </c>
      <c r="G35" s="224" t="s">
        <v>65</v>
      </c>
      <c r="H35" s="225"/>
      <c r="I35" s="226"/>
      <c r="J35" s="227"/>
      <c r="K35" s="232"/>
      <c r="L35" s="227"/>
      <c r="M35" s="232"/>
      <c r="N35" s="227"/>
      <c r="O35" s="226"/>
      <c r="P35" s="227"/>
      <c r="Q35" s="226"/>
      <c r="R35" s="227"/>
      <c r="S35" s="226"/>
      <c r="T35" s="227">
        <v>4</v>
      </c>
      <c r="U35" s="228">
        <f>F35*G35*15</f>
        <v>33.75</v>
      </c>
      <c r="V35" s="229"/>
      <c r="W35" s="230"/>
      <c r="X35" s="230"/>
      <c r="Y35" s="230"/>
      <c r="Z35" s="230"/>
      <c r="AA35" s="230"/>
      <c r="AB35" s="230"/>
      <c r="AC35" s="230"/>
      <c r="AG35" s="56"/>
    </row>
    <row r="36" spans="1:33" ht="15.75">
      <c r="A36" s="15"/>
      <c r="B36" s="291" t="s">
        <v>114</v>
      </c>
      <c r="C36" s="292"/>
      <c r="D36" s="293"/>
      <c r="E36" s="16" t="s">
        <v>113</v>
      </c>
      <c r="F36" s="106" t="s">
        <v>65</v>
      </c>
      <c r="G36" s="107" t="s">
        <v>103</v>
      </c>
      <c r="H36" s="70"/>
      <c r="I36" s="58"/>
      <c r="J36" s="71"/>
      <c r="K36" s="96"/>
      <c r="L36" s="71"/>
      <c r="M36" s="58"/>
      <c r="N36" s="71"/>
      <c r="O36" s="58"/>
      <c r="P36" s="71"/>
      <c r="Q36" s="58"/>
      <c r="R36" s="71"/>
      <c r="S36" s="58"/>
      <c r="T36" s="71"/>
      <c r="U36" s="58"/>
      <c r="V36" s="12"/>
      <c r="W36" s="102"/>
      <c r="X36" s="102">
        <v>2</v>
      </c>
      <c r="Y36" s="120">
        <f>F36*G36*18</f>
        <v>27</v>
      </c>
      <c r="Z36" s="102"/>
      <c r="AA36" s="102"/>
      <c r="AB36" s="102"/>
      <c r="AC36" s="102"/>
      <c r="AG36" s="54"/>
    </row>
    <row r="37" spans="1:33" ht="15.75">
      <c r="A37" s="15"/>
      <c r="B37" s="291" t="s">
        <v>115</v>
      </c>
      <c r="C37" s="292"/>
      <c r="D37" s="293"/>
      <c r="E37" s="16" t="s">
        <v>113</v>
      </c>
      <c r="F37" s="106" t="s">
        <v>65</v>
      </c>
      <c r="G37" s="107" t="s">
        <v>103</v>
      </c>
      <c r="H37" s="70"/>
      <c r="I37" s="58"/>
      <c r="J37" s="71"/>
      <c r="K37" s="108"/>
      <c r="L37" s="71"/>
      <c r="M37" s="58"/>
      <c r="N37" s="71"/>
      <c r="O37" s="58"/>
      <c r="P37" s="71">
        <v>46</v>
      </c>
      <c r="Q37" s="58">
        <v>0</v>
      </c>
      <c r="R37" s="71">
        <v>18</v>
      </c>
      <c r="S37" s="108">
        <f>F37*G37*2</f>
        <v>3</v>
      </c>
      <c r="T37" s="71"/>
      <c r="U37" s="58"/>
      <c r="V37" s="12">
        <v>26</v>
      </c>
      <c r="W37" s="120">
        <f>F37*G37*1</f>
        <v>1.5</v>
      </c>
      <c r="X37" s="102">
        <v>50</v>
      </c>
      <c r="Y37" s="102">
        <v>0</v>
      </c>
      <c r="Z37" s="102"/>
      <c r="AA37" s="102"/>
      <c r="AB37" s="102">
        <v>21</v>
      </c>
      <c r="AC37" s="120">
        <f>F37*G37*1</f>
        <v>1.5</v>
      </c>
      <c r="AG37" s="54"/>
    </row>
    <row r="38" spans="1:33" ht="15.75">
      <c r="A38" s="15"/>
      <c r="B38" s="291" t="s">
        <v>116</v>
      </c>
      <c r="C38" s="292"/>
      <c r="D38" s="293"/>
      <c r="E38" s="16" t="s">
        <v>113</v>
      </c>
      <c r="F38" s="106" t="s">
        <v>65</v>
      </c>
      <c r="G38" s="107" t="s">
        <v>68</v>
      </c>
      <c r="H38" s="70"/>
      <c r="I38" s="108"/>
      <c r="J38" s="71"/>
      <c r="K38" s="58"/>
      <c r="L38" s="71"/>
      <c r="M38" s="58"/>
      <c r="N38" s="71"/>
      <c r="O38" s="58"/>
      <c r="P38" s="71"/>
      <c r="Q38" s="58"/>
      <c r="R38" s="71">
        <v>10</v>
      </c>
      <c r="S38" s="108">
        <f>F38*G38*9</f>
        <v>16.2</v>
      </c>
      <c r="T38" s="71"/>
      <c r="U38" s="58"/>
      <c r="V38" s="12"/>
      <c r="W38" s="102"/>
      <c r="X38" s="102"/>
      <c r="Y38" s="102"/>
      <c r="Z38" s="102"/>
      <c r="AA38" s="102"/>
      <c r="AB38" s="102"/>
      <c r="AC38" s="102"/>
      <c r="AG38" s="54"/>
    </row>
    <row r="39" spans="1:33" ht="15.75">
      <c r="A39" s="15"/>
      <c r="B39" s="291" t="s">
        <v>118</v>
      </c>
      <c r="C39" s="292"/>
      <c r="D39" s="293"/>
      <c r="E39" s="16" t="s">
        <v>113</v>
      </c>
      <c r="F39" s="106" t="s">
        <v>65</v>
      </c>
      <c r="G39" s="107" t="s">
        <v>67</v>
      </c>
      <c r="H39" s="70">
        <v>4</v>
      </c>
      <c r="I39" s="96">
        <f>F39*G39*15</f>
        <v>39.375</v>
      </c>
      <c r="J39" s="71">
        <v>14</v>
      </c>
      <c r="K39" s="108">
        <f>F39*G39*2</f>
        <v>5.25</v>
      </c>
      <c r="L39" s="71"/>
      <c r="M39" s="108"/>
      <c r="N39" s="71"/>
      <c r="O39" s="58"/>
      <c r="P39" s="71"/>
      <c r="Q39" s="58"/>
      <c r="R39" s="71"/>
      <c r="S39" s="108"/>
      <c r="T39" s="71"/>
      <c r="U39" s="58"/>
      <c r="V39" s="12"/>
      <c r="W39" s="102"/>
      <c r="X39" s="102"/>
      <c r="Y39" s="102"/>
      <c r="Z39" s="102"/>
      <c r="AA39" s="102"/>
      <c r="AB39" s="102"/>
      <c r="AC39" s="102"/>
      <c r="AG39" s="54"/>
    </row>
    <row r="40" spans="1:33" ht="15.75">
      <c r="A40" s="15"/>
      <c r="B40" s="291" t="s">
        <v>119</v>
      </c>
      <c r="C40" s="292"/>
      <c r="D40" s="293"/>
      <c r="E40" s="16" t="s">
        <v>113</v>
      </c>
      <c r="F40" s="106" t="s">
        <v>65</v>
      </c>
      <c r="G40" s="107" t="s">
        <v>70</v>
      </c>
      <c r="H40" s="70">
        <v>16</v>
      </c>
      <c r="I40" s="58">
        <v>0</v>
      </c>
      <c r="J40" s="71">
        <v>11</v>
      </c>
      <c r="K40" s="235">
        <f>F40*G40*8</f>
        <v>24</v>
      </c>
      <c r="L40" s="71"/>
      <c r="M40" s="58"/>
      <c r="N40" s="71"/>
      <c r="O40" s="108"/>
      <c r="P40" s="71"/>
      <c r="Q40" s="58"/>
      <c r="R40" s="71"/>
      <c r="S40" s="58"/>
      <c r="T40" s="71"/>
      <c r="U40" s="58"/>
      <c r="V40" s="12"/>
      <c r="W40" s="102"/>
      <c r="X40" s="102"/>
      <c r="Y40" s="102"/>
      <c r="Z40" s="102"/>
      <c r="AA40" s="102"/>
      <c r="AB40" s="102"/>
      <c r="AC40" s="102"/>
      <c r="AG40" s="54"/>
    </row>
    <row r="41" spans="1:33" ht="15.75">
      <c r="A41" s="15"/>
      <c r="B41" s="278" t="s">
        <v>120</v>
      </c>
      <c r="C41" s="279"/>
      <c r="D41" s="280"/>
      <c r="E41" s="16">
        <v>42448</v>
      </c>
      <c r="F41" s="106" t="s">
        <v>65</v>
      </c>
      <c r="G41" s="107" t="s">
        <v>104</v>
      </c>
      <c r="H41" s="70"/>
      <c r="I41" s="108"/>
      <c r="J41" s="71"/>
      <c r="K41" s="58"/>
      <c r="L41" s="71"/>
      <c r="M41" s="58"/>
      <c r="N41" s="71"/>
      <c r="O41" s="58"/>
      <c r="P41" s="71"/>
      <c r="Q41" s="58"/>
      <c r="R41" s="71"/>
      <c r="S41" s="58"/>
      <c r="T41" s="71"/>
      <c r="U41" s="58"/>
      <c r="V41" s="12"/>
      <c r="W41" s="120"/>
      <c r="X41" s="236" t="s">
        <v>121</v>
      </c>
      <c r="Y41" s="237">
        <f>F41*G41*16</f>
        <v>18</v>
      </c>
      <c r="Z41" s="120"/>
      <c r="AA41" s="120"/>
      <c r="AB41" s="120"/>
      <c r="AC41" s="120"/>
      <c r="AG41" s="54"/>
    </row>
    <row r="42" spans="1:33" ht="15.75">
      <c r="A42" s="15"/>
      <c r="B42" s="278" t="s">
        <v>122</v>
      </c>
      <c r="C42" s="279"/>
      <c r="D42" s="280"/>
      <c r="E42" s="16">
        <v>42448</v>
      </c>
      <c r="F42" s="106" t="s">
        <v>65</v>
      </c>
      <c r="G42" s="107" t="s">
        <v>103</v>
      </c>
      <c r="H42" s="70"/>
      <c r="I42" s="58"/>
      <c r="J42" s="71"/>
      <c r="K42" s="96"/>
      <c r="L42" s="71"/>
      <c r="M42" s="58"/>
      <c r="N42" s="71"/>
      <c r="O42" s="96"/>
      <c r="P42" s="71" t="s">
        <v>138</v>
      </c>
      <c r="Q42" s="58">
        <v>0</v>
      </c>
      <c r="R42" s="71"/>
      <c r="S42" s="58"/>
      <c r="T42" s="71"/>
      <c r="U42" s="58"/>
      <c r="V42" s="12">
        <v>5</v>
      </c>
      <c r="W42" s="120">
        <f>F42*G42*14</f>
        <v>21</v>
      </c>
      <c r="X42" s="102">
        <v>17</v>
      </c>
      <c r="Y42" s="252">
        <f>F42*G42*2</f>
        <v>3</v>
      </c>
      <c r="Z42" s="102"/>
      <c r="AA42" s="102"/>
      <c r="AB42" s="102"/>
      <c r="AC42" s="102"/>
      <c r="AG42" s="54"/>
    </row>
    <row r="43" spans="1:33" ht="15.75">
      <c r="A43" s="15"/>
      <c r="B43" s="278" t="s">
        <v>123</v>
      </c>
      <c r="C43" s="279"/>
      <c r="D43" s="280"/>
      <c r="E43" s="16" t="s">
        <v>124</v>
      </c>
      <c r="F43" s="106" t="s">
        <v>65</v>
      </c>
      <c r="G43" s="107" t="s">
        <v>67</v>
      </c>
      <c r="H43" s="12">
        <v>24</v>
      </c>
      <c r="I43" s="121">
        <f>F43*G43*1</f>
        <v>2.625</v>
      </c>
      <c r="J43" s="12">
        <v>8</v>
      </c>
      <c r="K43" s="121">
        <f>F43*G43*11</f>
        <v>28.875</v>
      </c>
      <c r="L43" s="12"/>
      <c r="M43" s="12"/>
      <c r="N43" s="12"/>
      <c r="O43" s="121"/>
      <c r="P43" s="12"/>
      <c r="Q43" s="12"/>
      <c r="R43" s="12"/>
      <c r="S43" s="107"/>
      <c r="T43" s="12"/>
      <c r="U43" s="12"/>
      <c r="V43" s="12"/>
      <c r="W43" s="102"/>
      <c r="X43" s="102"/>
      <c r="Y43" s="253"/>
      <c r="Z43" s="102"/>
      <c r="AA43" s="102"/>
      <c r="AB43" s="102"/>
      <c r="AC43" s="102"/>
      <c r="AG43" s="54"/>
    </row>
    <row r="44" spans="1:33" ht="15.75">
      <c r="A44" s="15"/>
      <c r="B44" s="278" t="s">
        <v>125</v>
      </c>
      <c r="C44" s="279"/>
      <c r="D44" s="280"/>
      <c r="E44" s="16" t="s">
        <v>124</v>
      </c>
      <c r="F44" s="106" t="s">
        <v>126</v>
      </c>
      <c r="G44" s="107" t="s">
        <v>70</v>
      </c>
      <c r="H44" s="12">
        <v>14</v>
      </c>
      <c r="I44" s="121">
        <f>F44*G44*2</f>
        <v>10</v>
      </c>
      <c r="J44" s="12">
        <v>13</v>
      </c>
      <c r="K44" s="121">
        <f>F44*G44*2</f>
        <v>10</v>
      </c>
      <c r="L44" s="12"/>
      <c r="M44" s="12"/>
      <c r="N44" s="12"/>
      <c r="O44" s="121"/>
      <c r="P44" s="12"/>
      <c r="Q44" s="12"/>
      <c r="R44" s="12"/>
      <c r="S44" s="12"/>
      <c r="T44" s="12"/>
      <c r="U44" s="12"/>
      <c r="V44" s="12"/>
      <c r="W44" s="102"/>
      <c r="X44" s="102"/>
      <c r="Y44" s="253"/>
      <c r="Z44" s="102"/>
      <c r="AA44" s="102"/>
      <c r="AB44" s="102"/>
      <c r="AC44" s="102"/>
      <c r="AG44" s="54"/>
    </row>
    <row r="45" spans="1:33" ht="15.75">
      <c r="A45" s="15"/>
      <c r="B45" s="278" t="s">
        <v>179</v>
      </c>
      <c r="C45" s="279"/>
      <c r="D45" s="280"/>
      <c r="E45" s="26" t="s">
        <v>128</v>
      </c>
      <c r="F45" s="106" t="s">
        <v>65</v>
      </c>
      <c r="G45" s="107" t="s">
        <v>103</v>
      </c>
      <c r="H45" s="12"/>
      <c r="I45" s="121"/>
      <c r="J45" s="12"/>
      <c r="K45" s="121"/>
      <c r="L45" s="12"/>
      <c r="M45" s="12"/>
      <c r="N45" s="12"/>
      <c r="O45" s="121"/>
      <c r="P45" s="12">
        <v>18</v>
      </c>
      <c r="Q45" s="107">
        <f>F45*G45*2</f>
        <v>3</v>
      </c>
      <c r="R45" s="12"/>
      <c r="S45" s="12"/>
      <c r="T45" s="12"/>
      <c r="U45" s="12"/>
      <c r="V45" s="12"/>
      <c r="W45" s="102"/>
      <c r="X45" s="250" t="s">
        <v>180</v>
      </c>
      <c r="Y45" s="120">
        <f>F45*G45*1</f>
        <v>1.5</v>
      </c>
      <c r="Z45" s="102"/>
      <c r="AA45" s="102"/>
      <c r="AB45" s="102"/>
      <c r="AC45" s="102"/>
      <c r="AG45" s="54"/>
    </row>
    <row r="46" spans="1:33" ht="15.75">
      <c r="A46" s="15"/>
      <c r="B46" s="278" t="s">
        <v>177</v>
      </c>
      <c r="C46" s="279"/>
      <c r="D46" s="280"/>
      <c r="E46" s="26" t="s">
        <v>128</v>
      </c>
      <c r="F46" s="106" t="s">
        <v>65</v>
      </c>
      <c r="G46" s="107" t="s">
        <v>103</v>
      </c>
      <c r="H46" s="12"/>
      <c r="I46" s="121"/>
      <c r="J46" s="12"/>
      <c r="K46" s="121"/>
      <c r="L46" s="12"/>
      <c r="M46" s="12"/>
      <c r="N46" s="12"/>
      <c r="O46" s="121"/>
      <c r="P46" s="12" t="s">
        <v>196</v>
      </c>
      <c r="Q46" s="12">
        <v>0</v>
      </c>
      <c r="R46" s="12"/>
      <c r="S46" s="12"/>
      <c r="T46" s="12"/>
      <c r="U46" s="12"/>
      <c r="V46" s="12"/>
      <c r="W46" s="102"/>
      <c r="X46" s="102">
        <v>3</v>
      </c>
      <c r="Y46" s="120">
        <f>F46*G46*16</f>
        <v>24</v>
      </c>
      <c r="Z46" s="102"/>
      <c r="AA46" s="102"/>
      <c r="AB46" s="102"/>
      <c r="AC46" s="102"/>
      <c r="AG46" s="54"/>
    </row>
    <row r="47" spans="1:33" ht="15.75">
      <c r="A47" s="15"/>
      <c r="B47" s="278" t="s">
        <v>198</v>
      </c>
      <c r="C47" s="279"/>
      <c r="D47" s="280"/>
      <c r="E47" s="26" t="s">
        <v>128</v>
      </c>
      <c r="F47" s="106"/>
      <c r="G47" s="107"/>
      <c r="H47" s="12"/>
      <c r="I47" s="121"/>
      <c r="J47" s="12"/>
      <c r="K47" s="121"/>
      <c r="L47" s="12"/>
      <c r="M47" s="12"/>
      <c r="N47" s="12"/>
      <c r="O47" s="121"/>
      <c r="P47" s="12">
        <v>26</v>
      </c>
      <c r="Q47" s="12">
        <v>1</v>
      </c>
      <c r="R47" s="12"/>
      <c r="S47" s="12"/>
      <c r="T47" s="12"/>
      <c r="U47" s="12"/>
      <c r="V47" s="12"/>
      <c r="W47" s="102"/>
      <c r="X47" s="102"/>
      <c r="Y47" s="120"/>
      <c r="Z47" s="102"/>
      <c r="AA47" s="102"/>
      <c r="AB47" s="102"/>
      <c r="AC47" s="102"/>
      <c r="AG47" s="54"/>
    </row>
    <row r="48" spans="1:33" ht="15.75">
      <c r="A48" s="15"/>
      <c r="B48" s="278" t="s">
        <v>178</v>
      </c>
      <c r="C48" s="279"/>
      <c r="D48" s="280"/>
      <c r="E48" s="26" t="s">
        <v>128</v>
      </c>
      <c r="F48" s="106" t="s">
        <v>65</v>
      </c>
      <c r="G48" s="107" t="s">
        <v>68</v>
      </c>
      <c r="H48" s="12"/>
      <c r="I48" s="121"/>
      <c r="J48" s="12"/>
      <c r="K48" s="121"/>
      <c r="L48" s="12"/>
      <c r="M48" s="12"/>
      <c r="N48" s="12"/>
      <c r="O48" s="121"/>
      <c r="P48" s="12">
        <v>5</v>
      </c>
      <c r="Q48" s="107">
        <f>F48*G48*14</f>
        <v>25.199999999999996</v>
      </c>
      <c r="R48" s="12"/>
      <c r="S48" s="12"/>
      <c r="T48" s="12"/>
      <c r="U48" s="12"/>
      <c r="V48" s="12"/>
      <c r="W48" s="102"/>
      <c r="X48" s="102">
        <v>2</v>
      </c>
      <c r="Y48" s="120">
        <f>F48*G48*18</f>
        <v>32.4</v>
      </c>
      <c r="Z48" s="102"/>
      <c r="AA48" s="102"/>
      <c r="AB48" s="102"/>
      <c r="AC48" s="102"/>
      <c r="AG48" s="54"/>
    </row>
    <row r="49" spans="1:33" ht="15.75">
      <c r="A49" s="15"/>
      <c r="B49" s="278" t="s">
        <v>197</v>
      </c>
      <c r="C49" s="279"/>
      <c r="D49" s="280"/>
      <c r="E49" s="26" t="s">
        <v>128</v>
      </c>
      <c r="F49" s="106"/>
      <c r="G49" s="107"/>
      <c r="H49" s="12"/>
      <c r="I49" s="121"/>
      <c r="J49" s="12"/>
      <c r="K49" s="121"/>
      <c r="L49" s="12"/>
      <c r="M49" s="12"/>
      <c r="N49" s="12"/>
      <c r="O49" s="121"/>
      <c r="P49" s="12" t="s">
        <v>138</v>
      </c>
      <c r="Q49" s="12">
        <v>0</v>
      </c>
      <c r="R49" s="12"/>
      <c r="S49" s="12"/>
      <c r="T49" s="12"/>
      <c r="U49" s="12"/>
      <c r="V49" s="12"/>
      <c r="W49" s="102"/>
      <c r="X49" s="102"/>
      <c r="Y49" s="120"/>
      <c r="Z49" s="102"/>
      <c r="AA49" s="102"/>
      <c r="AB49" s="102"/>
      <c r="AC49" s="102"/>
      <c r="AG49" s="54"/>
    </row>
    <row r="50" spans="1:33" ht="15.75">
      <c r="A50" s="15"/>
      <c r="B50" s="278" t="s">
        <v>127</v>
      </c>
      <c r="C50" s="279"/>
      <c r="D50" s="280"/>
      <c r="E50" s="26" t="s">
        <v>128</v>
      </c>
      <c r="F50" s="106" t="s">
        <v>65</v>
      </c>
      <c r="G50" s="107" t="s">
        <v>67</v>
      </c>
      <c r="H50" s="12"/>
      <c r="I50" s="12"/>
      <c r="J50" s="107" t="s">
        <v>131</v>
      </c>
      <c r="K50" s="121">
        <f>F50*G50*15</f>
        <v>39.375</v>
      </c>
      <c r="L50" s="12"/>
      <c r="M50" s="12"/>
      <c r="N50" s="12"/>
      <c r="O50" s="121"/>
      <c r="P50" s="12"/>
      <c r="Q50" s="12"/>
      <c r="R50" s="12"/>
      <c r="S50" s="12"/>
      <c r="T50" s="12"/>
      <c r="U50" s="12"/>
      <c r="V50" s="12"/>
      <c r="W50" s="120"/>
      <c r="X50" s="120"/>
      <c r="Y50" s="253"/>
      <c r="Z50" s="120"/>
      <c r="AA50" s="120"/>
      <c r="AB50" s="120"/>
      <c r="AC50" s="120"/>
      <c r="AG50" s="54"/>
    </row>
    <row r="51" spans="1:33" ht="15.75">
      <c r="A51" s="15"/>
      <c r="B51" s="278" t="s">
        <v>129</v>
      </c>
      <c r="C51" s="279"/>
      <c r="D51" s="280"/>
      <c r="E51" s="26" t="s">
        <v>128</v>
      </c>
      <c r="F51" s="106" t="s">
        <v>65</v>
      </c>
      <c r="G51" s="107" t="s">
        <v>70</v>
      </c>
      <c r="H51" s="12"/>
      <c r="I51" s="107"/>
      <c r="J51" s="12" t="s">
        <v>130</v>
      </c>
      <c r="K51" s="121">
        <f>F51*G51*2</f>
        <v>6</v>
      </c>
      <c r="L51" s="12"/>
      <c r="M51" s="12"/>
      <c r="N51" s="12"/>
      <c r="O51" s="121"/>
      <c r="P51" s="12"/>
      <c r="Q51" s="12"/>
      <c r="R51" s="12"/>
      <c r="S51" s="12"/>
      <c r="T51" s="12"/>
      <c r="U51" s="107"/>
      <c r="V51" s="12"/>
      <c r="W51" s="102"/>
      <c r="X51" s="102"/>
      <c r="Y51" s="253"/>
      <c r="Z51" s="102"/>
      <c r="AA51" s="102"/>
      <c r="AB51" s="102"/>
      <c r="AC51" s="102"/>
      <c r="AF51" s="166"/>
      <c r="AG51" s="54"/>
    </row>
    <row r="52" spans="1:33" ht="15.75">
      <c r="A52" s="15"/>
      <c r="B52" s="278" t="s">
        <v>132</v>
      </c>
      <c r="C52" s="279"/>
      <c r="D52" s="280"/>
      <c r="E52" s="26">
        <v>42497</v>
      </c>
      <c r="F52" s="106" t="s">
        <v>65</v>
      </c>
      <c r="G52" s="107" t="s">
        <v>70</v>
      </c>
      <c r="H52" s="12"/>
      <c r="I52" s="12"/>
      <c r="J52" s="12">
        <v>2</v>
      </c>
      <c r="K52" s="121">
        <f>F52*G52*18</f>
        <v>54</v>
      </c>
      <c r="L52" s="12"/>
      <c r="M52" s="107"/>
      <c r="N52" s="12"/>
      <c r="O52" s="121"/>
      <c r="P52" s="12"/>
      <c r="Q52" s="12"/>
      <c r="R52" s="12"/>
      <c r="S52" s="12"/>
      <c r="T52" s="12"/>
      <c r="U52" s="107"/>
      <c r="V52" s="12"/>
      <c r="W52" s="102"/>
      <c r="X52" s="102"/>
      <c r="Y52" s="253"/>
      <c r="Z52" s="102"/>
      <c r="AA52" s="102"/>
      <c r="AB52" s="102"/>
      <c r="AC52" s="102"/>
      <c r="AF52" s="167"/>
      <c r="AG52" s="54"/>
    </row>
    <row r="53" spans="1:33" ht="15.75">
      <c r="A53" s="15"/>
      <c r="B53" s="278" t="s">
        <v>133</v>
      </c>
      <c r="C53" s="279"/>
      <c r="D53" s="280"/>
      <c r="E53" s="26">
        <v>42497</v>
      </c>
      <c r="F53" s="106" t="s">
        <v>65</v>
      </c>
      <c r="G53" s="107" t="s">
        <v>67</v>
      </c>
      <c r="H53" s="12"/>
      <c r="I53" s="12"/>
      <c r="J53" s="12">
        <v>3</v>
      </c>
      <c r="K53" s="121">
        <f>F53*G53*16</f>
        <v>42</v>
      </c>
      <c r="L53" s="12"/>
      <c r="M53" s="12"/>
      <c r="N53" s="12"/>
      <c r="O53" s="121"/>
      <c r="P53" s="12"/>
      <c r="Q53" s="12"/>
      <c r="R53" s="12"/>
      <c r="S53" s="12"/>
      <c r="T53" s="12"/>
      <c r="U53" s="12"/>
      <c r="V53" s="12"/>
      <c r="W53" s="102"/>
      <c r="X53" s="102"/>
      <c r="Y53" s="253"/>
      <c r="Z53" s="102"/>
      <c r="AA53" s="102"/>
      <c r="AB53" s="102"/>
      <c r="AC53" s="102"/>
      <c r="AF53" s="168"/>
      <c r="AG53" s="54"/>
    </row>
    <row r="54" spans="1:33" ht="15.75">
      <c r="A54" s="15"/>
      <c r="B54" s="278" t="s">
        <v>134</v>
      </c>
      <c r="C54" s="279"/>
      <c r="D54" s="280"/>
      <c r="E54" s="26">
        <v>42511</v>
      </c>
      <c r="F54" s="106" t="s">
        <v>65</v>
      </c>
      <c r="G54" s="107" t="s">
        <v>70</v>
      </c>
      <c r="H54" s="12"/>
      <c r="I54" s="12"/>
      <c r="J54" s="12">
        <v>1</v>
      </c>
      <c r="K54" s="121">
        <f>F54*G54*20</f>
        <v>60</v>
      </c>
      <c r="L54" s="12"/>
      <c r="M54" s="12"/>
      <c r="N54" s="12"/>
      <c r="O54" s="121"/>
      <c r="P54" s="12"/>
      <c r="Q54" s="12"/>
      <c r="R54" s="12"/>
      <c r="S54" s="12"/>
      <c r="T54" s="12"/>
      <c r="U54" s="12"/>
      <c r="V54" s="12"/>
      <c r="W54" s="120"/>
      <c r="X54" s="120"/>
      <c r="Y54" s="253"/>
      <c r="Z54" s="120"/>
      <c r="AA54" s="120"/>
      <c r="AB54" s="120"/>
      <c r="AC54" s="120"/>
      <c r="AF54" s="168"/>
      <c r="AG54" s="54"/>
    </row>
    <row r="55" spans="1:33" ht="15.75">
      <c r="A55" s="15"/>
      <c r="B55" s="278" t="s">
        <v>135</v>
      </c>
      <c r="C55" s="279"/>
      <c r="D55" s="280"/>
      <c r="E55" s="26">
        <v>42512</v>
      </c>
      <c r="F55" s="106" t="s">
        <v>65</v>
      </c>
      <c r="G55" s="107" t="s">
        <v>70</v>
      </c>
      <c r="H55" s="12"/>
      <c r="I55" s="107"/>
      <c r="J55" s="12">
        <v>9</v>
      </c>
      <c r="K55" s="121">
        <f>F55*G55*10</f>
        <v>30</v>
      </c>
      <c r="L55" s="12"/>
      <c r="M55" s="12"/>
      <c r="N55" s="12"/>
      <c r="O55" s="121"/>
      <c r="P55" s="12"/>
      <c r="Q55" s="12"/>
      <c r="R55" s="12"/>
      <c r="S55" s="12"/>
      <c r="T55" s="12"/>
      <c r="U55" s="12"/>
      <c r="V55" s="12"/>
      <c r="W55" s="102"/>
      <c r="X55" s="102"/>
      <c r="Y55" s="253"/>
      <c r="Z55" s="102"/>
      <c r="AA55" s="102"/>
      <c r="AB55" s="102"/>
      <c r="AC55" s="102"/>
      <c r="AF55" s="169"/>
      <c r="AG55" s="54"/>
    </row>
    <row r="56" spans="1:33" ht="15.75">
      <c r="A56" s="15"/>
      <c r="B56" s="278" t="s">
        <v>135</v>
      </c>
      <c r="C56" s="279"/>
      <c r="D56" s="280"/>
      <c r="E56" s="26">
        <v>42512</v>
      </c>
      <c r="F56" s="106" t="s">
        <v>65</v>
      </c>
      <c r="G56" s="107" t="s">
        <v>70</v>
      </c>
      <c r="H56" s="12"/>
      <c r="I56" s="12"/>
      <c r="J56" s="12">
        <v>2</v>
      </c>
      <c r="K56" s="121">
        <f>F56*G56*18</f>
        <v>54</v>
      </c>
      <c r="L56" s="12"/>
      <c r="M56" s="12"/>
      <c r="N56" s="12"/>
      <c r="O56" s="121"/>
      <c r="P56" s="12"/>
      <c r="Q56" s="12"/>
      <c r="R56" s="12"/>
      <c r="S56" s="12"/>
      <c r="T56" s="12"/>
      <c r="U56" s="107"/>
      <c r="V56" s="12"/>
      <c r="W56" s="102"/>
      <c r="X56" s="102"/>
      <c r="Y56" s="253"/>
      <c r="Z56" s="102"/>
      <c r="AA56" s="102"/>
      <c r="AB56" s="102"/>
      <c r="AC56" s="102"/>
      <c r="AF56" s="168"/>
      <c r="AG56" s="54"/>
    </row>
    <row r="57" spans="1:33" ht="15.75">
      <c r="A57" s="15"/>
      <c r="B57" s="238" t="s">
        <v>181</v>
      </c>
      <c r="C57" s="239"/>
      <c r="D57" s="240"/>
      <c r="E57" s="26">
        <v>42518</v>
      </c>
      <c r="F57" s="106" t="s">
        <v>65</v>
      </c>
      <c r="G57" s="107" t="s">
        <v>68</v>
      </c>
      <c r="H57" s="12"/>
      <c r="I57" s="12"/>
      <c r="J57" s="12"/>
      <c r="K57" s="121"/>
      <c r="L57" s="12"/>
      <c r="M57" s="12"/>
      <c r="N57" s="12"/>
      <c r="O57" s="121"/>
      <c r="P57" s="12"/>
      <c r="Q57" s="12"/>
      <c r="R57" s="12"/>
      <c r="S57" s="12"/>
      <c r="T57" s="12"/>
      <c r="U57" s="107"/>
      <c r="V57" s="12"/>
      <c r="W57" s="102"/>
      <c r="X57" s="102">
        <v>3</v>
      </c>
      <c r="Y57" s="120">
        <f>F57*G57*16</f>
        <v>28.799999999999997</v>
      </c>
      <c r="Z57" s="102"/>
      <c r="AA57" s="102"/>
      <c r="AB57" s="102"/>
      <c r="AC57" s="102"/>
      <c r="AF57" s="168"/>
      <c r="AG57" s="54"/>
    </row>
    <row r="58" spans="1:33" ht="15.75">
      <c r="A58" s="15"/>
      <c r="B58" s="238" t="s">
        <v>182</v>
      </c>
      <c r="C58" s="239"/>
      <c r="D58" s="240"/>
      <c r="E58" s="26">
        <v>42518</v>
      </c>
      <c r="F58" s="106" t="s">
        <v>65</v>
      </c>
      <c r="G58" s="107" t="s">
        <v>68</v>
      </c>
      <c r="H58" s="12"/>
      <c r="I58" s="12"/>
      <c r="J58" s="12"/>
      <c r="K58" s="121"/>
      <c r="L58" s="12"/>
      <c r="M58" s="12"/>
      <c r="N58" s="12"/>
      <c r="O58" s="121"/>
      <c r="P58" s="12"/>
      <c r="Q58" s="12"/>
      <c r="R58" s="12"/>
      <c r="S58" s="12"/>
      <c r="T58" s="12"/>
      <c r="U58" s="107"/>
      <c r="V58" s="12"/>
      <c r="W58" s="102"/>
      <c r="X58" s="250" t="s">
        <v>183</v>
      </c>
      <c r="Y58" s="253">
        <v>0</v>
      </c>
      <c r="Z58" s="102"/>
      <c r="AA58" s="102"/>
      <c r="AB58" s="102"/>
      <c r="AC58" s="102"/>
      <c r="AF58" s="168"/>
      <c r="AG58" s="54"/>
    </row>
    <row r="59" spans="1:33" ht="15.75">
      <c r="A59" s="15"/>
      <c r="B59" s="238" t="s">
        <v>184</v>
      </c>
      <c r="C59" s="239"/>
      <c r="D59" s="240"/>
      <c r="E59" s="26">
        <v>42525</v>
      </c>
      <c r="F59" s="106" t="s">
        <v>65</v>
      </c>
      <c r="G59" s="107" t="s">
        <v>68</v>
      </c>
      <c r="H59" s="12"/>
      <c r="I59" s="12"/>
      <c r="J59" s="12"/>
      <c r="K59" s="121"/>
      <c r="L59" s="12"/>
      <c r="M59" s="12"/>
      <c r="N59" s="12"/>
      <c r="O59" s="121"/>
      <c r="P59" s="12">
        <v>6</v>
      </c>
      <c r="Q59" s="107">
        <f>F59*G59*13</f>
        <v>23.4</v>
      </c>
      <c r="R59" s="12">
        <v>10</v>
      </c>
      <c r="S59" s="107">
        <f>F59*G59*9</f>
        <v>16.2</v>
      </c>
      <c r="T59" s="12"/>
      <c r="U59" s="107"/>
      <c r="V59" s="12"/>
      <c r="W59" s="102"/>
      <c r="X59" s="250">
        <v>3</v>
      </c>
      <c r="Y59" s="120">
        <f>F59*G59*16</f>
        <v>28.799999999999997</v>
      </c>
      <c r="Z59" s="250" t="s">
        <v>220</v>
      </c>
      <c r="AA59" s="102">
        <v>0</v>
      </c>
      <c r="AB59" s="102"/>
      <c r="AC59" s="102"/>
      <c r="AF59" s="168"/>
      <c r="AG59" s="54"/>
    </row>
    <row r="60" spans="1:33" ht="15.75">
      <c r="A60" s="15"/>
      <c r="B60" s="238" t="s">
        <v>153</v>
      </c>
      <c r="C60" s="239"/>
      <c r="D60" s="240"/>
      <c r="E60" s="26">
        <v>42525</v>
      </c>
      <c r="F60" s="106" t="s">
        <v>65</v>
      </c>
      <c r="G60" s="107" t="s">
        <v>65</v>
      </c>
      <c r="H60" s="12" t="s">
        <v>154</v>
      </c>
      <c r="I60" s="107">
        <f>F60*G60*1</f>
        <v>2.25</v>
      </c>
      <c r="J60" s="12"/>
      <c r="K60" s="121"/>
      <c r="L60" s="12"/>
      <c r="M60" s="12"/>
      <c r="N60" s="12"/>
      <c r="O60" s="121"/>
      <c r="P60" s="12"/>
      <c r="Q60" s="12"/>
      <c r="R60" s="12">
        <v>40</v>
      </c>
      <c r="S60" s="12">
        <v>0</v>
      </c>
      <c r="T60" s="12"/>
      <c r="U60" s="107"/>
      <c r="V60" s="12"/>
      <c r="W60" s="102"/>
      <c r="X60" s="102">
        <v>4</v>
      </c>
      <c r="Y60" s="120">
        <f>F60*G60*15</f>
        <v>33.75</v>
      </c>
      <c r="Z60" s="102"/>
      <c r="AA60" s="102"/>
      <c r="AB60" s="102"/>
      <c r="AC60" s="102"/>
      <c r="AF60" s="168"/>
      <c r="AG60" s="54"/>
    </row>
    <row r="61" spans="1:33" ht="15.75">
      <c r="A61" s="15"/>
      <c r="B61" s="238" t="s">
        <v>152</v>
      </c>
      <c r="C61" s="239"/>
      <c r="D61" s="240"/>
      <c r="E61" s="26">
        <v>42525</v>
      </c>
      <c r="F61" s="106" t="s">
        <v>65</v>
      </c>
      <c r="G61" s="107" t="s">
        <v>67</v>
      </c>
      <c r="H61" s="12">
        <v>5</v>
      </c>
      <c r="I61" s="107">
        <f>F61*G61*14</f>
        <v>36.75</v>
      </c>
      <c r="J61" s="12"/>
      <c r="K61" s="121"/>
      <c r="L61" s="12"/>
      <c r="M61" s="12"/>
      <c r="N61" s="12"/>
      <c r="O61" s="121"/>
      <c r="P61" s="12"/>
      <c r="Q61" s="12"/>
      <c r="R61" s="12"/>
      <c r="S61" s="12"/>
      <c r="T61" s="12"/>
      <c r="U61" s="107"/>
      <c r="V61" s="12"/>
      <c r="W61" s="102"/>
      <c r="X61" s="102"/>
      <c r="Y61" s="253"/>
      <c r="Z61" s="102"/>
      <c r="AA61" s="102"/>
      <c r="AB61" s="102"/>
      <c r="AC61" s="102"/>
      <c r="AF61" s="168"/>
      <c r="AG61" s="54"/>
    </row>
    <row r="62" spans="1:33" ht="15.75">
      <c r="A62" s="15"/>
      <c r="B62" s="238" t="s">
        <v>186</v>
      </c>
      <c r="C62" s="239"/>
      <c r="D62" s="240"/>
      <c r="E62" s="26">
        <v>42526</v>
      </c>
      <c r="F62" s="106" t="s">
        <v>65</v>
      </c>
      <c r="G62" s="107" t="s">
        <v>103</v>
      </c>
      <c r="H62" s="12"/>
      <c r="I62" s="12"/>
      <c r="J62" s="12"/>
      <c r="K62" s="121"/>
      <c r="L62" s="12"/>
      <c r="M62" s="12"/>
      <c r="N62" s="12"/>
      <c r="O62" s="121"/>
      <c r="P62" s="12">
        <v>8</v>
      </c>
      <c r="Q62" s="107">
        <f>F62*G62*11</f>
        <v>16.5</v>
      </c>
      <c r="R62" s="12"/>
      <c r="S62" s="12"/>
      <c r="T62" s="12"/>
      <c r="U62" s="107"/>
      <c r="V62" s="12"/>
      <c r="W62" s="102"/>
      <c r="X62" s="102">
        <v>1</v>
      </c>
      <c r="Y62" s="120">
        <f>F62*G62*20</f>
        <v>30</v>
      </c>
      <c r="Z62" s="250" t="s">
        <v>219</v>
      </c>
      <c r="AA62" s="102">
        <v>0</v>
      </c>
      <c r="AB62" s="102"/>
      <c r="AC62" s="102"/>
      <c r="AF62" s="168"/>
      <c r="AG62" s="54"/>
    </row>
    <row r="63" spans="1:33" ht="15.75">
      <c r="A63" s="15"/>
      <c r="B63" s="238" t="s">
        <v>185</v>
      </c>
      <c r="C63" s="239"/>
      <c r="D63" s="240"/>
      <c r="E63" s="26">
        <v>42526</v>
      </c>
      <c r="F63" s="106" t="s">
        <v>65</v>
      </c>
      <c r="G63" s="107" t="s">
        <v>68</v>
      </c>
      <c r="H63" s="12"/>
      <c r="I63" s="12"/>
      <c r="J63" s="12"/>
      <c r="K63" s="121"/>
      <c r="L63" s="12"/>
      <c r="M63" s="12"/>
      <c r="N63" s="12"/>
      <c r="O63" s="121"/>
      <c r="P63" s="12" t="s">
        <v>200</v>
      </c>
      <c r="Q63" s="12">
        <v>0</v>
      </c>
      <c r="R63" s="12">
        <v>12</v>
      </c>
      <c r="S63" s="107">
        <f>F63*G63*7</f>
        <v>12.599999999999998</v>
      </c>
      <c r="T63" s="12"/>
      <c r="U63" s="107"/>
      <c r="V63" s="12"/>
      <c r="W63" s="102"/>
      <c r="X63" s="102">
        <v>1</v>
      </c>
      <c r="Y63" s="120">
        <f>F63*G63*20</f>
        <v>36</v>
      </c>
      <c r="Z63" s="102"/>
      <c r="AA63" s="102"/>
      <c r="AB63" s="102"/>
      <c r="AC63" s="102"/>
      <c r="AF63" s="168"/>
      <c r="AG63" s="54"/>
    </row>
    <row r="64" spans="1:33" ht="15.75">
      <c r="A64" s="15"/>
      <c r="B64" s="238" t="s">
        <v>155</v>
      </c>
      <c r="C64" s="239"/>
      <c r="D64" s="240"/>
      <c r="E64" s="26">
        <v>42526</v>
      </c>
      <c r="F64" s="106" t="s">
        <v>65</v>
      </c>
      <c r="G64" s="107" t="s">
        <v>67</v>
      </c>
      <c r="H64" s="12" t="s">
        <v>156</v>
      </c>
      <c r="I64" s="107">
        <f>F64*G64*2</f>
        <v>5.25</v>
      </c>
      <c r="J64" s="12"/>
      <c r="K64" s="121"/>
      <c r="L64" s="12"/>
      <c r="M64" s="12"/>
      <c r="N64" s="12"/>
      <c r="O64" s="121"/>
      <c r="P64" s="12"/>
      <c r="Q64" s="12"/>
      <c r="R64" s="12"/>
      <c r="S64" s="12"/>
      <c r="T64" s="12"/>
      <c r="U64" s="107"/>
      <c r="V64" s="12"/>
      <c r="W64" s="102"/>
      <c r="X64" s="102"/>
      <c r="Y64" s="253"/>
      <c r="Z64" s="102"/>
      <c r="AA64" s="102"/>
      <c r="AB64" s="102"/>
      <c r="AC64" s="102"/>
      <c r="AF64" s="168"/>
      <c r="AG64" s="54"/>
    </row>
    <row r="65" spans="1:33" ht="15.75">
      <c r="A65" s="15"/>
      <c r="B65" s="238" t="s">
        <v>157</v>
      </c>
      <c r="C65" s="239"/>
      <c r="D65" s="240"/>
      <c r="E65" s="26">
        <v>42526</v>
      </c>
      <c r="F65" s="106" t="s">
        <v>65</v>
      </c>
      <c r="G65" s="107" t="s">
        <v>65</v>
      </c>
      <c r="H65" s="12" t="s">
        <v>158</v>
      </c>
      <c r="I65" s="12">
        <v>0</v>
      </c>
      <c r="J65" s="12"/>
      <c r="K65" s="121"/>
      <c r="L65" s="12"/>
      <c r="M65" s="12"/>
      <c r="N65" s="12"/>
      <c r="O65" s="121"/>
      <c r="P65" s="12"/>
      <c r="Q65" s="12"/>
      <c r="R65" s="12" t="s">
        <v>207</v>
      </c>
      <c r="S65" s="107">
        <f>F65*G65*2</f>
        <v>4.5</v>
      </c>
      <c r="T65" s="12"/>
      <c r="U65" s="107"/>
      <c r="V65" s="12"/>
      <c r="W65" s="102"/>
      <c r="X65" s="102"/>
      <c r="Y65" s="253"/>
      <c r="Z65" s="102"/>
      <c r="AA65" s="102"/>
      <c r="AB65" s="102"/>
      <c r="AC65" s="102"/>
      <c r="AF65" s="168"/>
      <c r="AG65" s="54"/>
    </row>
    <row r="66" spans="1:33" ht="15.75">
      <c r="A66" s="15"/>
      <c r="B66" s="278" t="s">
        <v>136</v>
      </c>
      <c r="C66" s="279"/>
      <c r="D66" s="280"/>
      <c r="E66" s="26">
        <v>42538</v>
      </c>
      <c r="F66" s="106" t="s">
        <v>121</v>
      </c>
      <c r="G66" s="107" t="s">
        <v>67</v>
      </c>
      <c r="H66" s="12">
        <v>27</v>
      </c>
      <c r="I66" s="107">
        <f>F66*G66*1</f>
        <v>5.25</v>
      </c>
      <c r="J66" s="12">
        <v>4</v>
      </c>
      <c r="K66" s="121">
        <f>F66*G66*15</f>
        <v>78.75</v>
      </c>
      <c r="L66" s="12"/>
      <c r="M66" s="12"/>
      <c r="N66" s="12"/>
      <c r="O66" s="121"/>
      <c r="P66" s="12"/>
      <c r="Q66" s="12"/>
      <c r="R66" s="12"/>
      <c r="S66" s="12"/>
      <c r="T66" s="12"/>
      <c r="U66" s="107"/>
      <c r="V66" s="12"/>
      <c r="W66" s="102"/>
      <c r="X66" s="102"/>
      <c r="Y66" s="253"/>
      <c r="Z66" s="102"/>
      <c r="AA66" s="102"/>
      <c r="AB66" s="102"/>
      <c r="AC66" s="102"/>
      <c r="AF66" s="168"/>
      <c r="AG66" s="54"/>
    </row>
    <row r="67" spans="1:33" ht="15.75">
      <c r="A67" s="15"/>
      <c r="B67" s="278" t="s">
        <v>137</v>
      </c>
      <c r="C67" s="279"/>
      <c r="D67" s="280"/>
      <c r="E67" s="26">
        <v>42539</v>
      </c>
      <c r="F67" s="106" t="s">
        <v>121</v>
      </c>
      <c r="G67" s="107" t="s">
        <v>70</v>
      </c>
      <c r="H67" s="12"/>
      <c r="I67" s="107"/>
      <c r="J67" s="12">
        <v>21</v>
      </c>
      <c r="K67" s="121">
        <f>F67*G67*1</f>
        <v>6</v>
      </c>
      <c r="L67" s="12"/>
      <c r="M67" s="107"/>
      <c r="N67" s="12"/>
      <c r="O67" s="121"/>
      <c r="P67" s="12"/>
      <c r="Q67" s="12"/>
      <c r="R67" s="12"/>
      <c r="S67" s="107"/>
      <c r="T67" s="12"/>
      <c r="U67" s="12"/>
      <c r="V67" s="12"/>
      <c r="W67" s="102"/>
      <c r="X67" s="102"/>
      <c r="Y67" s="253"/>
      <c r="Z67" s="102"/>
      <c r="AA67" s="102"/>
      <c r="AB67" s="102"/>
      <c r="AC67" s="102"/>
      <c r="AF67" s="170"/>
      <c r="AG67" s="54"/>
    </row>
    <row r="68" spans="1:33" ht="15.75">
      <c r="A68" s="15"/>
      <c r="B68" s="278" t="s">
        <v>136</v>
      </c>
      <c r="C68" s="279"/>
      <c r="D68" s="280"/>
      <c r="E68" s="26">
        <v>42539</v>
      </c>
      <c r="F68" s="106" t="s">
        <v>121</v>
      </c>
      <c r="G68" s="107" t="s">
        <v>67</v>
      </c>
      <c r="H68" s="107" t="s">
        <v>159</v>
      </c>
      <c r="I68" s="121">
        <f>F68*G68*1</f>
        <v>5.25</v>
      </c>
      <c r="J68" s="12">
        <v>6</v>
      </c>
      <c r="K68" s="107">
        <f>F68*G68*13</f>
        <v>68.25</v>
      </c>
      <c r="L68" s="12"/>
      <c r="M68" s="107"/>
      <c r="N68" s="12"/>
      <c r="O68" s="12"/>
      <c r="P68" s="12"/>
      <c r="Q68" s="12"/>
      <c r="R68" s="12"/>
      <c r="S68" s="107"/>
      <c r="T68" s="12"/>
      <c r="U68" s="107"/>
      <c r="V68" s="12"/>
      <c r="W68" s="12"/>
      <c r="X68" s="12"/>
      <c r="Y68" s="254"/>
      <c r="Z68" s="12"/>
      <c r="AA68" s="12"/>
      <c r="AB68" s="12"/>
      <c r="AC68" s="12"/>
      <c r="AF68" s="171"/>
      <c r="AG68" s="54"/>
    </row>
    <row r="69" spans="1:33" ht="15.75">
      <c r="A69" s="15"/>
      <c r="B69" s="278" t="s">
        <v>137</v>
      </c>
      <c r="C69" s="279"/>
      <c r="D69" s="280"/>
      <c r="E69" s="26">
        <v>42540</v>
      </c>
      <c r="F69" s="106" t="s">
        <v>121</v>
      </c>
      <c r="G69" s="107" t="s">
        <v>70</v>
      </c>
      <c r="H69" s="12"/>
      <c r="I69" s="107"/>
      <c r="J69" s="12" t="s">
        <v>138</v>
      </c>
      <c r="K69" s="121">
        <v>0</v>
      </c>
      <c r="L69" s="12"/>
      <c r="M69" s="12"/>
      <c r="N69" s="12"/>
      <c r="O69" s="121"/>
      <c r="P69" s="12"/>
      <c r="Q69" s="12"/>
      <c r="R69" s="12"/>
      <c r="S69" s="12"/>
      <c r="T69" s="12"/>
      <c r="U69" s="12"/>
      <c r="V69" s="12"/>
      <c r="W69" s="102"/>
      <c r="X69" s="102"/>
      <c r="Y69" s="253"/>
      <c r="Z69" s="102"/>
      <c r="AA69" s="102"/>
      <c r="AB69" s="102"/>
      <c r="AC69" s="102"/>
      <c r="AF69" s="171"/>
      <c r="AG69" s="54"/>
    </row>
    <row r="70" spans="1:33" ht="15.75">
      <c r="A70" s="15"/>
      <c r="B70" s="247" t="s">
        <v>202</v>
      </c>
      <c r="C70" s="248"/>
      <c r="D70" s="249"/>
      <c r="E70" s="26">
        <v>42559</v>
      </c>
      <c r="F70" s="106" t="s">
        <v>65</v>
      </c>
      <c r="G70" s="107" t="s">
        <v>103</v>
      </c>
      <c r="H70" s="12"/>
      <c r="I70" s="107"/>
      <c r="J70" s="12"/>
      <c r="K70" s="121"/>
      <c r="L70" s="12"/>
      <c r="M70" s="12"/>
      <c r="N70" s="12"/>
      <c r="O70" s="121"/>
      <c r="P70" s="12" t="s">
        <v>199</v>
      </c>
      <c r="Q70" s="107">
        <f>F70*G70*1</f>
        <v>1.5</v>
      </c>
      <c r="R70" s="12"/>
      <c r="S70" s="12"/>
      <c r="T70" s="12"/>
      <c r="U70" s="12"/>
      <c r="V70" s="12"/>
      <c r="W70" s="102"/>
      <c r="X70" s="102"/>
      <c r="Y70" s="253"/>
      <c r="Z70" s="102"/>
      <c r="AA70" s="102"/>
      <c r="AB70" s="102"/>
      <c r="AC70" s="102"/>
      <c r="AF70" s="171"/>
      <c r="AG70" s="54"/>
    </row>
    <row r="71" spans="1:33" ht="15.75">
      <c r="A71" s="15"/>
      <c r="B71" s="238" t="s">
        <v>187</v>
      </c>
      <c r="C71" s="239"/>
      <c r="D71" s="240"/>
      <c r="E71" s="26">
        <v>42559</v>
      </c>
      <c r="F71" s="106" t="s">
        <v>65</v>
      </c>
      <c r="G71" s="107" t="s">
        <v>65</v>
      </c>
      <c r="H71" s="12"/>
      <c r="I71" s="107"/>
      <c r="J71" s="12"/>
      <c r="K71" s="121"/>
      <c r="L71" s="12"/>
      <c r="M71" s="12"/>
      <c r="N71" s="12"/>
      <c r="O71" s="121"/>
      <c r="P71" s="12">
        <v>14</v>
      </c>
      <c r="Q71" s="107">
        <f>F71*G71*2</f>
        <v>4.5</v>
      </c>
      <c r="R71" s="12"/>
      <c r="S71" s="12"/>
      <c r="T71" s="12"/>
      <c r="U71" s="12"/>
      <c r="V71" s="12"/>
      <c r="W71" s="102"/>
      <c r="X71" s="102">
        <v>3</v>
      </c>
      <c r="Y71" s="120">
        <f>F71*G71*16</f>
        <v>36</v>
      </c>
      <c r="Z71" s="102"/>
      <c r="AA71" s="102"/>
      <c r="AB71" s="102"/>
      <c r="AC71" s="102"/>
      <c r="AF71" s="171"/>
      <c r="AG71" s="54"/>
    </row>
    <row r="72" spans="1:33" ht="15.75">
      <c r="A72" s="15"/>
      <c r="B72" s="238" t="s">
        <v>188</v>
      </c>
      <c r="C72" s="239"/>
      <c r="D72" s="240"/>
      <c r="E72" s="26">
        <v>42559</v>
      </c>
      <c r="F72" s="106" t="s">
        <v>65</v>
      </c>
      <c r="G72" s="107" t="s">
        <v>68</v>
      </c>
      <c r="H72" s="12"/>
      <c r="I72" s="107"/>
      <c r="J72" s="12"/>
      <c r="K72" s="121"/>
      <c r="L72" s="12"/>
      <c r="M72" s="12"/>
      <c r="N72" s="12"/>
      <c r="O72" s="121"/>
      <c r="P72" s="12" t="s">
        <v>201</v>
      </c>
      <c r="Q72" s="12">
        <v>0</v>
      </c>
      <c r="R72" s="12"/>
      <c r="S72" s="12"/>
      <c r="T72" s="12"/>
      <c r="U72" s="12"/>
      <c r="V72" s="12"/>
      <c r="W72" s="102"/>
      <c r="X72" s="102">
        <v>13</v>
      </c>
      <c r="Y72" s="120">
        <f>F72*G72*2</f>
        <v>3.5999999999999996</v>
      </c>
      <c r="Z72" s="102"/>
      <c r="AA72" s="102"/>
      <c r="AB72" s="102"/>
      <c r="AC72" s="102"/>
      <c r="AF72" s="171"/>
      <c r="AG72" s="54"/>
    </row>
    <row r="73" spans="1:33" ht="15.75">
      <c r="A73" s="15"/>
      <c r="B73" s="238" t="s">
        <v>187</v>
      </c>
      <c r="C73" s="239"/>
      <c r="D73" s="240"/>
      <c r="E73" s="26">
        <v>42560</v>
      </c>
      <c r="F73" s="106" t="s">
        <v>65</v>
      </c>
      <c r="G73" s="107" t="s">
        <v>65</v>
      </c>
      <c r="H73" s="12"/>
      <c r="I73" s="107"/>
      <c r="J73" s="12"/>
      <c r="K73" s="121"/>
      <c r="L73" s="12"/>
      <c r="M73" s="12"/>
      <c r="N73" s="12"/>
      <c r="O73" s="121"/>
      <c r="P73" s="12"/>
      <c r="Q73" s="12"/>
      <c r="R73" s="12"/>
      <c r="S73" s="12"/>
      <c r="T73" s="12"/>
      <c r="U73" s="12"/>
      <c r="V73" s="12"/>
      <c r="W73" s="102"/>
      <c r="X73" s="102">
        <v>6</v>
      </c>
      <c r="Y73" s="120">
        <f>F73*G73*13</f>
        <v>29.25</v>
      </c>
      <c r="Z73" s="102"/>
      <c r="AA73" s="102"/>
      <c r="AB73" s="102"/>
      <c r="AC73" s="102"/>
      <c r="AF73" s="171"/>
      <c r="AG73" s="54"/>
    </row>
    <row r="74" spans="1:33" ht="15.75">
      <c r="A74" s="15"/>
      <c r="B74" s="238" t="s">
        <v>188</v>
      </c>
      <c r="C74" s="239"/>
      <c r="D74" s="240"/>
      <c r="E74" s="26">
        <v>42560</v>
      </c>
      <c r="F74" s="106" t="s">
        <v>65</v>
      </c>
      <c r="G74" s="107" t="s">
        <v>68</v>
      </c>
      <c r="H74" s="12"/>
      <c r="I74" s="107"/>
      <c r="J74" s="12"/>
      <c r="K74" s="121"/>
      <c r="L74" s="12"/>
      <c r="M74" s="12"/>
      <c r="N74" s="12"/>
      <c r="O74" s="121"/>
      <c r="P74" s="12" t="s">
        <v>138</v>
      </c>
      <c r="Q74" s="12">
        <v>0</v>
      </c>
      <c r="R74" s="12"/>
      <c r="S74" s="12"/>
      <c r="T74" s="12"/>
      <c r="U74" s="12"/>
      <c r="V74" s="12"/>
      <c r="W74" s="102"/>
      <c r="X74" s="102">
        <v>2</v>
      </c>
      <c r="Y74" s="120">
        <f>F74*G74*18</f>
        <v>32.4</v>
      </c>
      <c r="Z74" s="102"/>
      <c r="AA74" s="102"/>
      <c r="AB74" s="102"/>
      <c r="AC74" s="102"/>
      <c r="AF74" s="171"/>
      <c r="AG74" s="54"/>
    </row>
    <row r="75" spans="1:33" ht="15.75">
      <c r="A75" s="15"/>
      <c r="B75" s="311" t="s">
        <v>139</v>
      </c>
      <c r="C75" s="312"/>
      <c r="D75" s="313"/>
      <c r="E75" s="26">
        <v>42565</v>
      </c>
      <c r="F75" s="106" t="s">
        <v>65</v>
      </c>
      <c r="G75" s="107" t="s">
        <v>70</v>
      </c>
      <c r="H75" s="12"/>
      <c r="I75" s="12"/>
      <c r="J75" s="12">
        <v>14</v>
      </c>
      <c r="K75" s="121">
        <f>F75*G75*2</f>
        <v>6</v>
      </c>
      <c r="L75" s="12"/>
      <c r="M75" s="107"/>
      <c r="N75" s="12"/>
      <c r="O75" s="121"/>
      <c r="P75" s="12"/>
      <c r="Q75" s="12"/>
      <c r="R75" s="12"/>
      <c r="S75" s="107"/>
      <c r="T75" s="12"/>
      <c r="U75" s="12"/>
      <c r="V75" s="12"/>
      <c r="W75" s="102"/>
      <c r="X75" s="102"/>
      <c r="Y75" s="253"/>
      <c r="Z75" s="102"/>
      <c r="AA75" s="102"/>
      <c r="AB75" s="102"/>
      <c r="AC75" s="102"/>
      <c r="AF75" s="171"/>
      <c r="AG75" s="54"/>
    </row>
    <row r="76" spans="1:33" ht="15.75">
      <c r="A76" s="15"/>
      <c r="B76" s="311" t="s">
        <v>140</v>
      </c>
      <c r="C76" s="312"/>
      <c r="D76" s="313"/>
      <c r="E76" s="26">
        <v>42566</v>
      </c>
      <c r="F76" s="106" t="s">
        <v>65</v>
      </c>
      <c r="G76" s="107" t="s">
        <v>70</v>
      </c>
      <c r="H76" s="12"/>
      <c r="I76" s="12"/>
      <c r="J76" s="12">
        <v>20</v>
      </c>
      <c r="K76" s="121">
        <f>F76*G76*1</f>
        <v>3</v>
      </c>
      <c r="L76" s="12"/>
      <c r="M76" s="107"/>
      <c r="N76" s="12"/>
      <c r="O76" s="121"/>
      <c r="P76" s="12"/>
      <c r="Q76" s="12"/>
      <c r="R76" s="12"/>
      <c r="S76" s="12"/>
      <c r="T76" s="12"/>
      <c r="U76" s="107"/>
      <c r="V76" s="12"/>
      <c r="W76" s="102"/>
      <c r="X76" s="102"/>
      <c r="Y76" s="253"/>
      <c r="Z76" s="102"/>
      <c r="AA76" s="102"/>
      <c r="AB76" s="102"/>
      <c r="AC76" s="102"/>
      <c r="AF76" s="171"/>
      <c r="AG76" s="54"/>
    </row>
    <row r="77" spans="1:33" ht="15.75">
      <c r="A77" s="15"/>
      <c r="B77" s="311" t="s">
        <v>140</v>
      </c>
      <c r="C77" s="312"/>
      <c r="D77" s="313"/>
      <c r="E77" s="26">
        <v>42567</v>
      </c>
      <c r="F77" s="106" t="s">
        <v>65</v>
      </c>
      <c r="G77" s="107" t="s">
        <v>70</v>
      </c>
      <c r="H77" s="12"/>
      <c r="I77" s="12"/>
      <c r="J77" s="12">
        <v>8</v>
      </c>
      <c r="K77" s="141">
        <f>F77*G77*8</f>
        <v>24</v>
      </c>
      <c r="L77" s="12"/>
      <c r="M77" s="12"/>
      <c r="N77" s="12"/>
      <c r="O77" s="141"/>
      <c r="P77" s="12"/>
      <c r="Q77" s="12"/>
      <c r="R77" s="12"/>
      <c r="S77" s="12"/>
      <c r="T77" s="12"/>
      <c r="U77" s="12"/>
      <c r="V77" s="12"/>
      <c r="W77" s="102"/>
      <c r="X77" s="102"/>
      <c r="Y77" s="253"/>
      <c r="Z77" s="102"/>
      <c r="AA77" s="102"/>
      <c r="AB77" s="102"/>
      <c r="AC77" s="102"/>
      <c r="AF77" s="171"/>
      <c r="AG77" s="54"/>
    </row>
    <row r="78" spans="1:33" ht="15.75">
      <c r="A78" s="15"/>
      <c r="B78" s="278" t="s">
        <v>163</v>
      </c>
      <c r="C78" s="279"/>
      <c r="D78" s="280"/>
      <c r="E78" s="26">
        <v>42574</v>
      </c>
      <c r="F78" s="106" t="s">
        <v>65</v>
      </c>
      <c r="G78" s="107" t="s">
        <v>103</v>
      </c>
      <c r="H78" s="12">
        <v>16</v>
      </c>
      <c r="I78" s="107">
        <f>F78*G78*2</f>
        <v>3</v>
      </c>
      <c r="J78" s="12"/>
      <c r="K78" s="141"/>
      <c r="L78" s="12"/>
      <c r="M78" s="12"/>
      <c r="N78" s="12" t="s">
        <v>170</v>
      </c>
      <c r="O78" s="141">
        <f>F78*G78*1</f>
        <v>1.5</v>
      </c>
      <c r="P78" s="12">
        <v>8</v>
      </c>
      <c r="Q78" s="107">
        <f>F78*G78*11</f>
        <v>16.5</v>
      </c>
      <c r="R78" s="12"/>
      <c r="S78" s="12"/>
      <c r="T78" s="12">
        <v>13</v>
      </c>
      <c r="U78" s="107">
        <f>F78*G78*2</f>
        <v>3</v>
      </c>
      <c r="V78" s="12"/>
      <c r="W78" s="102"/>
      <c r="X78" s="102"/>
      <c r="Y78" s="253"/>
      <c r="Z78" s="102">
        <v>17</v>
      </c>
      <c r="AA78" s="120">
        <f>F78*G78*2</f>
        <v>3</v>
      </c>
      <c r="AB78" s="102"/>
      <c r="AC78" s="102"/>
      <c r="AF78" s="171"/>
      <c r="AG78" s="54"/>
    </row>
    <row r="79" spans="1:33" ht="15.75">
      <c r="A79" s="15"/>
      <c r="B79" s="278" t="s">
        <v>163</v>
      </c>
      <c r="C79" s="279"/>
      <c r="D79" s="280"/>
      <c r="E79" s="26">
        <v>42574</v>
      </c>
      <c r="F79" s="106" t="s">
        <v>65</v>
      </c>
      <c r="G79" s="107" t="s">
        <v>103</v>
      </c>
      <c r="H79" s="12"/>
      <c r="I79" s="12"/>
      <c r="J79" s="12"/>
      <c r="K79" s="141"/>
      <c r="L79" s="12"/>
      <c r="M79" s="12"/>
      <c r="N79" s="12">
        <v>23</v>
      </c>
      <c r="O79" s="141">
        <f>F79*G79*1</f>
        <v>1.5</v>
      </c>
      <c r="P79" s="12"/>
      <c r="Q79" s="12"/>
      <c r="R79" s="12"/>
      <c r="S79" s="12"/>
      <c r="T79" s="12"/>
      <c r="U79" s="12"/>
      <c r="V79" s="12"/>
      <c r="W79" s="102"/>
      <c r="X79" s="102">
        <v>1</v>
      </c>
      <c r="Y79" s="120">
        <f>F79*G79*20</f>
        <v>30</v>
      </c>
      <c r="Z79" s="102"/>
      <c r="AA79" s="102"/>
      <c r="AB79" s="102"/>
      <c r="AC79" s="102"/>
      <c r="AF79" s="171"/>
      <c r="AG79" s="54"/>
    </row>
    <row r="80" spans="1:33" ht="15.75">
      <c r="A80" s="15"/>
      <c r="B80" s="278" t="s">
        <v>171</v>
      </c>
      <c r="C80" s="279"/>
      <c r="D80" s="280"/>
      <c r="E80" s="26">
        <v>42574</v>
      </c>
      <c r="F80" s="106" t="s">
        <v>65</v>
      </c>
      <c r="G80" s="107" t="s">
        <v>68</v>
      </c>
      <c r="H80" s="12"/>
      <c r="I80" s="12"/>
      <c r="J80" s="12"/>
      <c r="K80" s="141"/>
      <c r="L80" s="12"/>
      <c r="M80" s="12"/>
      <c r="N80" s="12">
        <v>10</v>
      </c>
      <c r="O80" s="141">
        <f>F80*G80*9</f>
        <v>16.2</v>
      </c>
      <c r="P80" s="12">
        <v>2</v>
      </c>
      <c r="Q80" s="107">
        <f>F80*G80*18</f>
        <v>32.4</v>
      </c>
      <c r="R80" s="12" t="s">
        <v>208</v>
      </c>
      <c r="S80" s="107">
        <f>F80*G80*1</f>
        <v>1.7999999999999998</v>
      </c>
      <c r="T80" s="12">
        <v>4</v>
      </c>
      <c r="U80" s="107">
        <f>F80*G80*15</f>
        <v>26.999999999999996</v>
      </c>
      <c r="V80" s="12"/>
      <c r="W80" s="102"/>
      <c r="X80" s="102">
        <v>1</v>
      </c>
      <c r="Y80" s="120">
        <f>F80*G80*20</f>
        <v>36</v>
      </c>
      <c r="Z80" s="250" t="s">
        <v>218</v>
      </c>
      <c r="AA80" s="102">
        <v>0</v>
      </c>
      <c r="AB80" s="102"/>
      <c r="AC80" s="102"/>
      <c r="AF80" s="171"/>
      <c r="AG80" s="54"/>
    </row>
    <row r="81" spans="1:33" ht="15.75">
      <c r="A81" s="15"/>
      <c r="B81" s="278" t="s">
        <v>161</v>
      </c>
      <c r="C81" s="279"/>
      <c r="D81" s="280"/>
      <c r="E81" s="26">
        <v>42574</v>
      </c>
      <c r="F81" s="106" t="s">
        <v>65</v>
      </c>
      <c r="G81" s="107" t="s">
        <v>65</v>
      </c>
      <c r="H81" s="12" t="s">
        <v>162</v>
      </c>
      <c r="I81" s="107">
        <f>F81*G81*2</f>
        <v>4.5</v>
      </c>
      <c r="J81" s="12"/>
      <c r="K81" s="141"/>
      <c r="L81" s="12"/>
      <c r="M81" s="12"/>
      <c r="N81" s="12"/>
      <c r="O81" s="141"/>
      <c r="P81" s="12" t="s">
        <v>203</v>
      </c>
      <c r="Q81" s="12">
        <v>0</v>
      </c>
      <c r="R81" s="12">
        <v>17</v>
      </c>
      <c r="S81" s="107">
        <f>F81*G81*2</f>
        <v>4.5</v>
      </c>
      <c r="T81" s="12" t="s">
        <v>210</v>
      </c>
      <c r="U81" s="107">
        <f>F81*G81*1</f>
        <v>2.25</v>
      </c>
      <c r="V81" s="12"/>
      <c r="W81" s="102"/>
      <c r="X81" s="250" t="s">
        <v>189</v>
      </c>
      <c r="Y81" s="120">
        <f>F81*G81*1</f>
        <v>2.25</v>
      </c>
      <c r="Z81" s="102"/>
      <c r="AA81" s="102"/>
      <c r="AB81" s="102"/>
      <c r="AC81" s="102"/>
      <c r="AF81" s="171"/>
      <c r="AG81" s="54"/>
    </row>
    <row r="82" spans="1:33" ht="15.75">
      <c r="A82" s="15"/>
      <c r="B82" s="278" t="s">
        <v>161</v>
      </c>
      <c r="C82" s="279"/>
      <c r="D82" s="280"/>
      <c r="E82" s="26">
        <v>42574</v>
      </c>
      <c r="F82" s="106" t="s">
        <v>65</v>
      </c>
      <c r="G82" s="107" t="s">
        <v>65</v>
      </c>
      <c r="H82" s="12">
        <v>16</v>
      </c>
      <c r="I82" s="107">
        <f>F82*G82*2</f>
        <v>4.5</v>
      </c>
      <c r="J82" s="12"/>
      <c r="K82" s="141"/>
      <c r="L82" s="12"/>
      <c r="M82" s="12"/>
      <c r="N82" s="12"/>
      <c r="O82" s="141"/>
      <c r="P82" s="12"/>
      <c r="Q82" s="12"/>
      <c r="R82" s="12"/>
      <c r="S82" s="12"/>
      <c r="T82" s="12"/>
      <c r="U82" s="12"/>
      <c r="V82" s="12"/>
      <c r="W82" s="102"/>
      <c r="X82" s="102"/>
      <c r="Y82" s="253"/>
      <c r="Z82" s="102"/>
      <c r="AA82" s="102"/>
      <c r="AB82" s="102"/>
      <c r="AC82" s="102"/>
      <c r="AF82" s="171"/>
      <c r="AG82" s="54"/>
    </row>
    <row r="83" spans="1:33" ht="15.75">
      <c r="A83" s="15"/>
      <c r="B83" s="278" t="s">
        <v>164</v>
      </c>
      <c r="C83" s="279"/>
      <c r="D83" s="280"/>
      <c r="E83" s="26">
        <v>42575</v>
      </c>
      <c r="F83" s="106" t="s">
        <v>65</v>
      </c>
      <c r="G83" s="107" t="s">
        <v>67</v>
      </c>
      <c r="H83" s="12">
        <v>8</v>
      </c>
      <c r="I83" s="107">
        <f>F83*G83*11</f>
        <v>28.875</v>
      </c>
      <c r="J83" s="12"/>
      <c r="K83" s="141"/>
      <c r="L83" s="12"/>
      <c r="M83" s="12"/>
      <c r="N83" s="12"/>
      <c r="O83" s="141"/>
      <c r="P83" s="12" t="s">
        <v>204</v>
      </c>
      <c r="Q83" s="12">
        <v>0</v>
      </c>
      <c r="R83" s="12"/>
      <c r="S83" s="12"/>
      <c r="T83" s="12" t="s">
        <v>209</v>
      </c>
      <c r="U83" s="12">
        <v>0</v>
      </c>
      <c r="V83" s="12"/>
      <c r="W83" s="102"/>
      <c r="X83" s="102">
        <v>17</v>
      </c>
      <c r="Y83" s="120">
        <f>F83*G83*2</f>
        <v>5.25</v>
      </c>
      <c r="Z83" s="102"/>
      <c r="AA83" s="102"/>
      <c r="AB83" s="102"/>
      <c r="AC83" s="102"/>
      <c r="AF83" s="171"/>
      <c r="AG83" s="54"/>
    </row>
    <row r="84" spans="1:33" ht="15.75">
      <c r="A84" s="15"/>
      <c r="B84" s="278" t="s">
        <v>164</v>
      </c>
      <c r="C84" s="279"/>
      <c r="D84" s="280"/>
      <c r="E84" s="26">
        <v>42575</v>
      </c>
      <c r="F84" s="106" t="s">
        <v>65</v>
      </c>
      <c r="G84" s="107" t="s">
        <v>67</v>
      </c>
      <c r="H84" s="12">
        <v>15</v>
      </c>
      <c r="I84" s="107">
        <f>F84*G84*2</f>
        <v>5.25</v>
      </c>
      <c r="J84" s="12"/>
      <c r="K84" s="141"/>
      <c r="L84" s="12"/>
      <c r="M84" s="12"/>
      <c r="N84" s="12"/>
      <c r="O84" s="141"/>
      <c r="P84" s="12"/>
      <c r="Q84" s="12"/>
      <c r="R84" s="12"/>
      <c r="S84" s="12"/>
      <c r="T84" s="12"/>
      <c r="U84" s="12"/>
      <c r="V84" s="12"/>
      <c r="W84" s="102"/>
      <c r="X84" s="102"/>
      <c r="Y84" s="253"/>
      <c r="Z84" s="102"/>
      <c r="AA84" s="102"/>
      <c r="AB84" s="102"/>
      <c r="AC84" s="102"/>
      <c r="AF84" s="171"/>
      <c r="AG84" s="54"/>
    </row>
    <row r="85" spans="1:33" ht="15.75">
      <c r="A85" s="15"/>
      <c r="B85" s="278" t="s">
        <v>141</v>
      </c>
      <c r="C85" s="279"/>
      <c r="D85" s="280"/>
      <c r="E85" s="26">
        <v>42574</v>
      </c>
      <c r="F85" s="106" t="s">
        <v>65</v>
      </c>
      <c r="G85" s="107" t="s">
        <v>67</v>
      </c>
      <c r="H85" s="12" t="s">
        <v>160</v>
      </c>
      <c r="I85" s="107">
        <f>F85*G85*2</f>
        <v>5.25</v>
      </c>
      <c r="J85" s="12">
        <v>2</v>
      </c>
      <c r="K85" s="141">
        <f>F85*G85*18</f>
        <v>47.25</v>
      </c>
      <c r="L85" s="12"/>
      <c r="M85" s="12"/>
      <c r="N85" s="12"/>
      <c r="O85" s="121"/>
      <c r="P85" s="12"/>
      <c r="Q85" s="12"/>
      <c r="R85" s="12"/>
      <c r="S85" s="12"/>
      <c r="T85" s="12"/>
      <c r="U85" s="12"/>
      <c r="V85" s="12"/>
      <c r="W85" s="102"/>
      <c r="X85" s="102"/>
      <c r="Y85" s="253"/>
      <c r="Z85" s="102"/>
      <c r="AA85" s="102"/>
      <c r="AB85" s="102"/>
      <c r="AC85" s="102"/>
      <c r="AG85" s="54"/>
    </row>
    <row r="86" spans="1:33" ht="15.75">
      <c r="A86" s="15"/>
      <c r="B86" s="278" t="s">
        <v>142</v>
      </c>
      <c r="C86" s="279"/>
      <c r="D86" s="280"/>
      <c r="E86" s="26">
        <v>42575</v>
      </c>
      <c r="F86" s="106" t="s">
        <v>65</v>
      </c>
      <c r="G86" s="107" t="s">
        <v>70</v>
      </c>
      <c r="H86" s="12">
        <v>8</v>
      </c>
      <c r="I86" s="107">
        <f>F86*G86*11</f>
        <v>33</v>
      </c>
      <c r="J86" s="12">
        <v>7</v>
      </c>
      <c r="K86" s="141">
        <f>F86*G86*12</f>
        <v>36</v>
      </c>
      <c r="L86" s="12"/>
      <c r="M86" s="12"/>
      <c r="N86" s="12"/>
      <c r="O86" s="121"/>
      <c r="P86" s="12"/>
      <c r="Q86" s="12"/>
      <c r="R86" s="12"/>
      <c r="S86" s="12"/>
      <c r="T86" s="12"/>
      <c r="U86" s="12"/>
      <c r="V86" s="12"/>
      <c r="W86" s="102"/>
      <c r="X86" s="102"/>
      <c r="Y86" s="253"/>
      <c r="Z86" s="102"/>
      <c r="AA86" s="102"/>
      <c r="AB86" s="102"/>
      <c r="AC86" s="102"/>
      <c r="AG86" s="54"/>
    </row>
    <row r="87" spans="1:33" ht="15.75">
      <c r="A87" s="15"/>
      <c r="B87" s="275" t="s">
        <v>173</v>
      </c>
      <c r="C87" s="276"/>
      <c r="D87" s="277"/>
      <c r="E87" s="26">
        <v>42587</v>
      </c>
      <c r="F87" s="106" t="s">
        <v>65</v>
      </c>
      <c r="G87" s="107" t="s">
        <v>103</v>
      </c>
      <c r="H87" s="12"/>
      <c r="I87" s="12"/>
      <c r="J87" s="12"/>
      <c r="K87" s="141"/>
      <c r="L87" s="12"/>
      <c r="M87" s="12"/>
      <c r="N87" s="12">
        <v>18</v>
      </c>
      <c r="O87" s="121">
        <f>F87*G87*2</f>
        <v>3</v>
      </c>
      <c r="P87" s="12"/>
      <c r="Q87" s="12"/>
      <c r="R87" s="12"/>
      <c r="S87" s="12"/>
      <c r="T87" s="12"/>
      <c r="U87" s="12"/>
      <c r="V87" s="12"/>
      <c r="W87" s="102"/>
      <c r="X87" s="102"/>
      <c r="Y87" s="253"/>
      <c r="Z87" s="102">
        <v>8</v>
      </c>
      <c r="AA87" s="236">
        <f>F87*G87*11</f>
        <v>16.5</v>
      </c>
      <c r="AB87" s="102"/>
      <c r="AC87" s="102"/>
      <c r="AG87" s="54"/>
    </row>
    <row r="88" spans="1:33" ht="15.75">
      <c r="A88" s="15"/>
      <c r="B88" s="275" t="s">
        <v>175</v>
      </c>
      <c r="C88" s="276"/>
      <c r="D88" s="277"/>
      <c r="E88" s="26">
        <v>42588</v>
      </c>
      <c r="F88" s="106" t="s">
        <v>65</v>
      </c>
      <c r="G88" s="107" t="s">
        <v>68</v>
      </c>
      <c r="H88" s="12"/>
      <c r="I88" s="12"/>
      <c r="J88" s="12"/>
      <c r="K88" s="141"/>
      <c r="L88" s="12"/>
      <c r="M88" s="12"/>
      <c r="N88" s="12" t="s">
        <v>176</v>
      </c>
      <c r="O88" s="121">
        <v>0</v>
      </c>
      <c r="P88" s="12"/>
      <c r="Q88" s="12"/>
      <c r="R88" s="12"/>
      <c r="S88" s="12"/>
      <c r="T88" s="12"/>
      <c r="U88" s="12"/>
      <c r="V88" s="12"/>
      <c r="W88" s="102"/>
      <c r="X88" s="102"/>
      <c r="Y88" s="253"/>
      <c r="Z88" s="102">
        <v>12</v>
      </c>
      <c r="AA88" s="120">
        <f>F88*G88*7</f>
        <v>12.599999999999998</v>
      </c>
      <c r="AB88" s="102"/>
      <c r="AC88" s="102"/>
      <c r="AG88" s="54"/>
    </row>
    <row r="89" spans="1:33" ht="15.75">
      <c r="A89" s="15"/>
      <c r="B89" s="275" t="s">
        <v>172</v>
      </c>
      <c r="C89" s="276"/>
      <c r="D89" s="277"/>
      <c r="E89" s="26">
        <v>42587</v>
      </c>
      <c r="F89" s="106" t="s">
        <v>65</v>
      </c>
      <c r="G89" s="107" t="s">
        <v>68</v>
      </c>
      <c r="H89" s="12"/>
      <c r="I89" s="12"/>
      <c r="J89" s="12"/>
      <c r="K89" s="141"/>
      <c r="L89" s="12"/>
      <c r="M89" s="12"/>
      <c r="N89" s="12" t="s">
        <v>138</v>
      </c>
      <c r="O89" s="121">
        <v>0</v>
      </c>
      <c r="P89" s="12">
        <v>63</v>
      </c>
      <c r="Q89" s="12">
        <v>0</v>
      </c>
      <c r="R89" s="12"/>
      <c r="S89" s="12"/>
      <c r="T89" s="12" t="s">
        <v>212</v>
      </c>
      <c r="U89" s="12">
        <v>0</v>
      </c>
      <c r="V89" s="12"/>
      <c r="W89" s="102"/>
      <c r="X89" s="102">
        <v>1</v>
      </c>
      <c r="Y89" s="120">
        <f>F89*G89*20</f>
        <v>36</v>
      </c>
      <c r="Z89" s="102">
        <v>20</v>
      </c>
      <c r="AA89" s="120">
        <f>F89*G89*1</f>
        <v>1.7999999999999998</v>
      </c>
      <c r="AB89" s="102"/>
      <c r="AC89" s="102"/>
      <c r="AG89" s="54"/>
    </row>
    <row r="90" spans="1:33" ht="15.75">
      <c r="A90" s="15"/>
      <c r="B90" s="275" t="s">
        <v>174</v>
      </c>
      <c r="C90" s="276"/>
      <c r="D90" s="277"/>
      <c r="E90" s="26">
        <v>42588</v>
      </c>
      <c r="F90" s="106" t="s">
        <v>65</v>
      </c>
      <c r="G90" s="107" t="s">
        <v>68</v>
      </c>
      <c r="H90" s="12"/>
      <c r="I90" s="12"/>
      <c r="J90" s="12"/>
      <c r="K90" s="141"/>
      <c r="L90" s="12"/>
      <c r="M90" s="12"/>
      <c r="N90" s="12">
        <v>10</v>
      </c>
      <c r="O90" s="121">
        <f>F90*G90*9</f>
        <v>16.2</v>
      </c>
      <c r="P90" s="12"/>
      <c r="Q90" s="12"/>
      <c r="R90" s="12"/>
      <c r="S90" s="12"/>
      <c r="T90" s="12">
        <v>6</v>
      </c>
      <c r="U90" s="107">
        <f>F90*G90*13</f>
        <v>23.4</v>
      </c>
      <c r="V90" s="12"/>
      <c r="W90" s="102"/>
      <c r="X90" s="102">
        <v>1</v>
      </c>
      <c r="Y90" s="120">
        <f>F90*G90*20</f>
        <v>36</v>
      </c>
      <c r="Z90" s="102"/>
      <c r="AA90" s="102"/>
      <c r="AB90" s="102"/>
      <c r="AC90" s="102"/>
      <c r="AG90" s="54"/>
    </row>
    <row r="91" spans="1:33" ht="15.75">
      <c r="A91" s="15"/>
      <c r="B91" s="275" t="s">
        <v>190</v>
      </c>
      <c r="C91" s="276"/>
      <c r="D91" s="277"/>
      <c r="E91" s="26">
        <v>42588</v>
      </c>
      <c r="F91" s="106" t="s">
        <v>65</v>
      </c>
      <c r="G91" s="107" t="s">
        <v>65</v>
      </c>
      <c r="H91" s="12"/>
      <c r="I91" s="12"/>
      <c r="J91" s="12"/>
      <c r="K91" s="141"/>
      <c r="L91" s="12"/>
      <c r="M91" s="12"/>
      <c r="N91" s="12"/>
      <c r="O91" s="121"/>
      <c r="P91" s="12">
        <v>82</v>
      </c>
      <c r="Q91" s="12">
        <v>0</v>
      </c>
      <c r="R91" s="12"/>
      <c r="S91" s="12"/>
      <c r="T91" s="12" t="s">
        <v>211</v>
      </c>
      <c r="U91" s="107">
        <f>F91*G91*1</f>
        <v>2.25</v>
      </c>
      <c r="V91" s="12"/>
      <c r="W91" s="102"/>
      <c r="X91" s="250" t="s">
        <v>191</v>
      </c>
      <c r="Y91" s="253">
        <v>0</v>
      </c>
      <c r="Z91" s="102"/>
      <c r="AA91" s="102"/>
      <c r="AB91" s="102"/>
      <c r="AC91" s="102"/>
      <c r="AG91" s="54"/>
    </row>
    <row r="92" spans="1:33" ht="15.75">
      <c r="A92" s="15"/>
      <c r="B92" s="275" t="s">
        <v>144</v>
      </c>
      <c r="C92" s="276"/>
      <c r="D92" s="277"/>
      <c r="E92" s="26">
        <v>42587</v>
      </c>
      <c r="F92" s="106" t="s">
        <v>65</v>
      </c>
      <c r="G92" s="107" t="s">
        <v>67</v>
      </c>
      <c r="H92" s="107" t="s">
        <v>165</v>
      </c>
      <c r="I92" s="121">
        <v>0</v>
      </c>
      <c r="J92" s="12" t="s">
        <v>143</v>
      </c>
      <c r="K92" s="121">
        <v>0</v>
      </c>
      <c r="L92" s="12"/>
      <c r="M92" s="12"/>
      <c r="N92" s="12"/>
      <c r="O92" s="121"/>
      <c r="P92" s="12"/>
      <c r="Q92" s="12"/>
      <c r="R92" s="12"/>
      <c r="S92" s="12"/>
      <c r="T92" s="12"/>
      <c r="U92" s="12"/>
      <c r="V92" s="12"/>
      <c r="W92" s="102"/>
      <c r="X92" s="102"/>
      <c r="Y92" s="253"/>
      <c r="Z92" s="102"/>
      <c r="AA92" s="102"/>
      <c r="AB92" s="102"/>
      <c r="AC92" s="102"/>
      <c r="AG92" s="54"/>
    </row>
    <row r="93" spans="1:33" ht="15.75">
      <c r="A93" s="15"/>
      <c r="B93" s="275" t="s">
        <v>146</v>
      </c>
      <c r="C93" s="276"/>
      <c r="D93" s="277"/>
      <c r="E93" s="251">
        <v>42588</v>
      </c>
      <c r="F93" s="106" t="s">
        <v>65</v>
      </c>
      <c r="G93" s="107" t="s">
        <v>67</v>
      </c>
      <c r="H93" s="12" t="s">
        <v>166</v>
      </c>
      <c r="I93" s="107">
        <f>F93*G93*1</f>
        <v>2.625</v>
      </c>
      <c r="J93" s="12">
        <v>8</v>
      </c>
      <c r="K93" s="121">
        <f>F93*G93*11</f>
        <v>28.875</v>
      </c>
      <c r="L93" s="12"/>
      <c r="M93" s="107"/>
      <c r="N93" s="12"/>
      <c r="O93" s="121"/>
      <c r="P93" s="12">
        <v>12</v>
      </c>
      <c r="Q93" s="107">
        <f>F93*G93*7</f>
        <v>18.375</v>
      </c>
      <c r="R93" s="12"/>
      <c r="S93" s="12"/>
      <c r="T93" s="12">
        <v>9</v>
      </c>
      <c r="U93" s="107">
        <f>F93*G93*10</f>
        <v>26.25</v>
      </c>
      <c r="V93" s="12"/>
      <c r="W93" s="102"/>
      <c r="X93" s="102">
        <v>3</v>
      </c>
      <c r="Y93" s="120">
        <f>F93*G93*16</f>
        <v>42</v>
      </c>
      <c r="Z93" s="102"/>
      <c r="AA93" s="102"/>
      <c r="AB93" s="102"/>
      <c r="AC93" s="102"/>
      <c r="AG93" s="54"/>
    </row>
    <row r="94" spans="1:33" ht="15.75">
      <c r="A94" s="15"/>
      <c r="B94" s="275" t="s">
        <v>146</v>
      </c>
      <c r="C94" s="276"/>
      <c r="D94" s="277"/>
      <c r="E94" s="251">
        <v>42588</v>
      </c>
      <c r="F94" s="106" t="s">
        <v>65</v>
      </c>
      <c r="G94" s="107" t="s">
        <v>67</v>
      </c>
      <c r="H94" s="12">
        <v>14</v>
      </c>
      <c r="I94" s="107">
        <f>F94*G94*2</f>
        <v>5.25</v>
      </c>
      <c r="J94" s="12"/>
      <c r="K94" s="121"/>
      <c r="L94" s="12"/>
      <c r="M94" s="107"/>
      <c r="N94" s="12"/>
      <c r="O94" s="121"/>
      <c r="P94" s="12"/>
      <c r="Q94" s="12"/>
      <c r="R94" s="12"/>
      <c r="S94" s="12"/>
      <c r="T94" s="12"/>
      <c r="U94" s="107"/>
      <c r="V94" s="12"/>
      <c r="W94" s="102"/>
      <c r="X94" s="102"/>
      <c r="Y94" s="253"/>
      <c r="Z94" s="102"/>
      <c r="AA94" s="102"/>
      <c r="AB94" s="102"/>
      <c r="AC94" s="102"/>
      <c r="AG94" s="54"/>
    </row>
    <row r="95" spans="1:33" ht="15.75">
      <c r="A95" s="15"/>
      <c r="B95" s="275" t="s">
        <v>145</v>
      </c>
      <c r="C95" s="276"/>
      <c r="D95" s="277"/>
      <c r="E95" s="26">
        <v>42588</v>
      </c>
      <c r="F95" s="106" t="s">
        <v>65</v>
      </c>
      <c r="G95" s="107" t="s">
        <v>70</v>
      </c>
      <c r="H95" s="12">
        <v>40</v>
      </c>
      <c r="I95" s="107">
        <f>F95*G95*1</f>
        <v>3</v>
      </c>
      <c r="J95" s="12">
        <v>12</v>
      </c>
      <c r="K95" s="121">
        <f>F95*G95*7</f>
        <v>21</v>
      </c>
      <c r="L95" s="12"/>
      <c r="M95" s="12"/>
      <c r="N95" s="12"/>
      <c r="O95" s="121"/>
      <c r="P95" s="12"/>
      <c r="Q95" s="12"/>
      <c r="R95" s="12"/>
      <c r="S95" s="12"/>
      <c r="T95" s="12"/>
      <c r="U95" s="107"/>
      <c r="V95" s="12"/>
      <c r="W95" s="102"/>
      <c r="X95" s="102"/>
      <c r="Y95" s="253"/>
      <c r="Z95" s="102"/>
      <c r="AA95" s="102"/>
      <c r="AB95" s="102"/>
      <c r="AC95" s="102"/>
      <c r="AG95" s="54"/>
    </row>
    <row r="96" spans="1:33" ht="15.75">
      <c r="A96" s="15"/>
      <c r="B96" s="275" t="s">
        <v>145</v>
      </c>
      <c r="C96" s="276"/>
      <c r="D96" s="277"/>
      <c r="E96" s="26">
        <v>42588</v>
      </c>
      <c r="F96" s="106" t="s">
        <v>65</v>
      </c>
      <c r="G96" s="107" t="s">
        <v>70</v>
      </c>
      <c r="H96" s="12">
        <v>14</v>
      </c>
      <c r="I96" s="107">
        <f>F96*G96*2</f>
        <v>6</v>
      </c>
      <c r="J96" s="12"/>
      <c r="K96" s="121"/>
      <c r="L96" s="12"/>
      <c r="M96" s="12"/>
      <c r="N96" s="12"/>
      <c r="O96" s="121"/>
      <c r="P96" s="12"/>
      <c r="Q96" s="12"/>
      <c r="R96" s="12"/>
      <c r="S96" s="12"/>
      <c r="T96" s="12"/>
      <c r="U96" s="107"/>
      <c r="V96" s="12"/>
      <c r="W96" s="102"/>
      <c r="X96" s="102"/>
      <c r="Y96" s="253"/>
      <c r="Z96" s="102"/>
      <c r="AA96" s="102"/>
      <c r="AB96" s="102"/>
      <c r="AC96" s="102"/>
      <c r="AG96" s="54"/>
    </row>
    <row r="97" spans="1:33" ht="15.75">
      <c r="A97" s="15"/>
      <c r="B97" s="255" t="s">
        <v>215</v>
      </c>
      <c r="C97" s="256"/>
      <c r="D97" s="257"/>
      <c r="E97" s="26">
        <v>42588</v>
      </c>
      <c r="F97" s="106" t="s">
        <v>65</v>
      </c>
      <c r="G97" s="107" t="s">
        <v>103</v>
      </c>
      <c r="H97" s="12"/>
      <c r="I97" s="107"/>
      <c r="J97" s="12"/>
      <c r="K97" s="121"/>
      <c r="L97" s="12"/>
      <c r="M97" s="12"/>
      <c r="N97" s="12"/>
      <c r="O97" s="121"/>
      <c r="P97" s="12"/>
      <c r="Q97" s="12"/>
      <c r="R97" s="12"/>
      <c r="S97" s="12"/>
      <c r="T97" s="12"/>
      <c r="U97" s="107"/>
      <c r="V97" s="12"/>
      <c r="W97" s="102"/>
      <c r="X97" s="102"/>
      <c r="Y97" s="253"/>
      <c r="Z97" s="250" t="s">
        <v>217</v>
      </c>
      <c r="AA97" s="120">
        <f>F97*G97*1</f>
        <v>1.5</v>
      </c>
      <c r="AB97" s="102"/>
      <c r="AC97" s="102"/>
      <c r="AG97" s="54"/>
    </row>
    <row r="98" spans="1:33" ht="15.75">
      <c r="A98" s="15"/>
      <c r="B98" s="244" t="s">
        <v>205</v>
      </c>
      <c r="C98" s="245"/>
      <c r="D98" s="246"/>
      <c r="E98" s="26">
        <v>42588</v>
      </c>
      <c r="F98" s="106" t="s">
        <v>65</v>
      </c>
      <c r="G98" s="107" t="s">
        <v>68</v>
      </c>
      <c r="H98" s="12"/>
      <c r="I98" s="107"/>
      <c r="J98" s="12"/>
      <c r="K98" s="121"/>
      <c r="L98" s="12"/>
      <c r="M98" s="12"/>
      <c r="N98" s="12"/>
      <c r="O98" s="121"/>
      <c r="P98" s="12">
        <v>1</v>
      </c>
      <c r="Q98" s="107">
        <f>F98*G98*20</f>
        <v>36</v>
      </c>
      <c r="R98" s="12"/>
      <c r="S98" s="12"/>
      <c r="T98" s="12"/>
      <c r="U98" s="107"/>
      <c r="V98" s="12"/>
      <c r="W98" s="102"/>
      <c r="X98" s="102"/>
      <c r="Y98" s="253"/>
      <c r="Z98" s="250" t="s">
        <v>138</v>
      </c>
      <c r="AA98" s="102">
        <v>0</v>
      </c>
      <c r="AB98" s="102"/>
      <c r="AC98" s="102"/>
      <c r="AG98" s="54"/>
    </row>
    <row r="99" spans="1:33" ht="15.75">
      <c r="A99" s="15"/>
      <c r="B99" s="241" t="s">
        <v>192</v>
      </c>
      <c r="C99" s="242"/>
      <c r="D99" s="243"/>
      <c r="E99" s="26">
        <v>42588</v>
      </c>
      <c r="F99" s="106" t="s">
        <v>65</v>
      </c>
      <c r="G99" s="107" t="s">
        <v>65</v>
      </c>
      <c r="H99" s="12"/>
      <c r="I99" s="12"/>
      <c r="J99" s="12"/>
      <c r="K99" s="121"/>
      <c r="L99" s="12"/>
      <c r="M99" s="12"/>
      <c r="N99" s="12"/>
      <c r="O99" s="121"/>
      <c r="P99" s="12" t="s">
        <v>206</v>
      </c>
      <c r="Q99" s="107">
        <f>F99*G99*1</f>
        <v>2.25</v>
      </c>
      <c r="R99" s="12"/>
      <c r="S99" s="12"/>
      <c r="T99" s="12"/>
      <c r="U99" s="107"/>
      <c r="V99" s="12"/>
      <c r="W99" s="102"/>
      <c r="X99" s="250" t="s">
        <v>193</v>
      </c>
      <c r="Y99" s="120">
        <f>F99*G99*1</f>
        <v>2.25</v>
      </c>
      <c r="Z99" s="102"/>
      <c r="AA99" s="102"/>
      <c r="AB99" s="102"/>
      <c r="AC99" s="102"/>
      <c r="AG99" s="54"/>
    </row>
    <row r="100" spans="1:33" ht="15.75">
      <c r="A100" s="15"/>
      <c r="B100" s="241" t="s">
        <v>168</v>
      </c>
      <c r="C100" s="242"/>
      <c r="D100" s="243"/>
      <c r="E100" s="26">
        <v>42588</v>
      </c>
      <c r="F100" s="106" t="s">
        <v>65</v>
      </c>
      <c r="G100" s="107" t="s">
        <v>67</v>
      </c>
      <c r="H100" s="12">
        <v>3</v>
      </c>
      <c r="I100" s="107">
        <f>F100*G100*16</f>
        <v>42</v>
      </c>
      <c r="J100" s="12"/>
      <c r="K100" s="121"/>
      <c r="L100" s="12"/>
      <c r="M100" s="12"/>
      <c r="N100" s="12"/>
      <c r="O100" s="121"/>
      <c r="P100" s="12"/>
      <c r="Q100" s="12"/>
      <c r="R100" s="12"/>
      <c r="S100" s="12"/>
      <c r="T100" s="12" t="s">
        <v>213</v>
      </c>
      <c r="U100" s="107">
        <f>F100*G100*1</f>
        <v>2.625</v>
      </c>
      <c r="V100" s="12"/>
      <c r="W100" s="102"/>
      <c r="X100" s="250" t="s">
        <v>138</v>
      </c>
      <c r="Y100" s="253">
        <v>0</v>
      </c>
      <c r="Z100" s="102"/>
      <c r="AA100" s="102"/>
      <c r="AB100" s="102"/>
      <c r="AC100" s="102"/>
      <c r="AG100" s="54"/>
    </row>
    <row r="101" spans="1:33" ht="15.75">
      <c r="A101" s="15"/>
      <c r="B101" s="255" t="s">
        <v>168</v>
      </c>
      <c r="C101" s="256"/>
      <c r="D101" s="257"/>
      <c r="E101" s="26">
        <v>42588</v>
      </c>
      <c r="F101" s="106" t="s">
        <v>65</v>
      </c>
      <c r="G101" s="107" t="s">
        <v>67</v>
      </c>
      <c r="H101" s="12"/>
      <c r="I101" s="107"/>
      <c r="J101" s="12"/>
      <c r="K101" s="121"/>
      <c r="L101" s="12"/>
      <c r="M101" s="12"/>
      <c r="N101" s="12"/>
      <c r="O101" s="121"/>
      <c r="P101" s="12"/>
      <c r="Q101" s="12"/>
      <c r="R101" s="12"/>
      <c r="S101" s="12"/>
      <c r="T101" s="12" t="s">
        <v>214</v>
      </c>
      <c r="U101" s="107" t="s">
        <v>94</v>
      </c>
      <c r="V101" s="12"/>
      <c r="W101" s="102"/>
      <c r="X101" s="250"/>
      <c r="Y101" s="253"/>
      <c r="Z101" s="102"/>
      <c r="AA101" s="102"/>
      <c r="AB101" s="102"/>
      <c r="AC101" s="102"/>
      <c r="AG101" s="54"/>
    </row>
    <row r="102" spans="1:33" ht="15.75">
      <c r="A102" s="15"/>
      <c r="B102" s="241" t="s">
        <v>147</v>
      </c>
      <c r="C102" s="104"/>
      <c r="D102" s="105"/>
      <c r="E102" s="26">
        <v>42595</v>
      </c>
      <c r="F102" s="106" t="s">
        <v>65</v>
      </c>
      <c r="G102" s="107" t="s">
        <v>70</v>
      </c>
      <c r="H102" s="107" t="s">
        <v>167</v>
      </c>
      <c r="I102" s="121">
        <f>F102*G102*7</f>
        <v>21</v>
      </c>
      <c r="J102" s="12" t="s">
        <v>148</v>
      </c>
      <c r="K102" s="121">
        <v>0</v>
      </c>
      <c r="L102" s="12"/>
      <c r="M102" s="12"/>
      <c r="N102" s="12"/>
      <c r="O102" s="121"/>
      <c r="P102" s="12"/>
      <c r="Q102" s="12"/>
      <c r="R102" s="12"/>
      <c r="S102" s="12"/>
      <c r="T102" s="12"/>
      <c r="U102" s="107"/>
      <c r="V102" s="12"/>
      <c r="W102" s="102"/>
      <c r="X102" s="102"/>
      <c r="Y102" s="253"/>
      <c r="Z102" s="102"/>
      <c r="AA102" s="102"/>
      <c r="AB102" s="102"/>
      <c r="AC102" s="102"/>
      <c r="AG102" s="54"/>
    </row>
    <row r="103" spans="1:33" ht="15.75">
      <c r="A103" s="15"/>
      <c r="B103" s="255" t="s">
        <v>186</v>
      </c>
      <c r="C103" s="256"/>
      <c r="D103" s="257"/>
      <c r="E103" s="26">
        <v>42602</v>
      </c>
      <c r="F103" s="106" t="s">
        <v>65</v>
      </c>
      <c r="G103" s="107" t="s">
        <v>103</v>
      </c>
      <c r="H103" s="107"/>
      <c r="I103" s="121"/>
      <c r="J103" s="12"/>
      <c r="K103" s="121"/>
      <c r="L103" s="12"/>
      <c r="M103" s="12"/>
      <c r="N103" s="12"/>
      <c r="O103" s="121"/>
      <c r="P103" s="12"/>
      <c r="Q103" s="12"/>
      <c r="R103" s="12"/>
      <c r="S103" s="12"/>
      <c r="T103" s="12"/>
      <c r="U103" s="107"/>
      <c r="V103" s="12"/>
      <c r="W103" s="102"/>
      <c r="X103" s="102"/>
      <c r="Y103" s="253"/>
      <c r="Z103" s="102">
        <v>12</v>
      </c>
      <c r="AA103" s="120">
        <f>F103*G103*7</f>
        <v>10.5</v>
      </c>
      <c r="AB103" s="102"/>
      <c r="AC103" s="102"/>
      <c r="AG103" s="54"/>
    </row>
    <row r="104" spans="1:33" ht="15.75">
      <c r="A104" s="15"/>
      <c r="B104" s="241" t="s">
        <v>185</v>
      </c>
      <c r="C104" s="242"/>
      <c r="D104" s="243"/>
      <c r="E104" s="26">
        <v>42602</v>
      </c>
      <c r="F104" s="106" t="s">
        <v>65</v>
      </c>
      <c r="G104" s="107" t="s">
        <v>68</v>
      </c>
      <c r="H104" s="107"/>
      <c r="I104" s="121"/>
      <c r="J104" s="12"/>
      <c r="K104" s="121"/>
      <c r="L104" s="12"/>
      <c r="M104" s="12"/>
      <c r="N104" s="12"/>
      <c r="O104" s="121"/>
      <c r="P104" s="12">
        <v>11</v>
      </c>
      <c r="Q104" s="107">
        <f>F104*G104*8</f>
        <v>14.399999999999999</v>
      </c>
      <c r="R104" s="12"/>
      <c r="S104" s="12"/>
      <c r="T104" s="12"/>
      <c r="U104" s="107"/>
      <c r="V104" s="12"/>
      <c r="W104" s="102"/>
      <c r="X104" s="102">
        <v>1</v>
      </c>
      <c r="Y104" s="120">
        <f>F104*G104*20</f>
        <v>36</v>
      </c>
      <c r="Z104" s="250" t="s">
        <v>216</v>
      </c>
      <c r="AA104" s="120">
        <f>F104*G104*1</f>
        <v>1.7999999999999998</v>
      </c>
      <c r="AB104" s="102"/>
      <c r="AC104" s="102"/>
      <c r="AG104" s="54"/>
    </row>
    <row r="105" spans="1:33" ht="15.75">
      <c r="A105" s="15"/>
      <c r="B105" s="241" t="s">
        <v>149</v>
      </c>
      <c r="C105" s="104"/>
      <c r="D105" s="105"/>
      <c r="E105" s="26">
        <v>42602</v>
      </c>
      <c r="F105" s="106" t="s">
        <v>65</v>
      </c>
      <c r="G105" s="107" t="s">
        <v>70</v>
      </c>
      <c r="H105" s="12">
        <v>8</v>
      </c>
      <c r="I105" s="107">
        <f>F105*G105*11</f>
        <v>33</v>
      </c>
      <c r="J105" s="12">
        <v>1</v>
      </c>
      <c r="K105" s="141">
        <f>F105*G105*20</f>
        <v>60</v>
      </c>
      <c r="L105" s="12"/>
      <c r="M105" s="12"/>
      <c r="N105" s="12"/>
      <c r="O105" s="121"/>
      <c r="P105" s="12"/>
      <c r="Q105" s="12"/>
      <c r="R105" s="12"/>
      <c r="S105" s="12"/>
      <c r="T105" s="12"/>
      <c r="U105" s="107"/>
      <c r="V105" s="12"/>
      <c r="W105" s="102"/>
      <c r="X105" s="102"/>
      <c r="Y105" s="253"/>
      <c r="Z105" s="102"/>
      <c r="AA105" s="102"/>
      <c r="AB105" s="102"/>
      <c r="AC105" s="102"/>
      <c r="AG105" s="54"/>
    </row>
    <row r="106" spans="1:33" ht="15.75">
      <c r="A106" s="15"/>
      <c r="B106" s="241" t="s">
        <v>194</v>
      </c>
      <c r="C106" s="242"/>
      <c r="D106" s="243"/>
      <c r="E106" s="26">
        <v>42607</v>
      </c>
      <c r="F106" s="106" t="s">
        <v>126</v>
      </c>
      <c r="G106" s="107" t="s">
        <v>65</v>
      </c>
      <c r="H106" s="12"/>
      <c r="I106" s="12"/>
      <c r="J106" s="12"/>
      <c r="K106" s="141"/>
      <c r="L106" s="12"/>
      <c r="M106" s="12"/>
      <c r="N106" s="12"/>
      <c r="O106" s="121"/>
      <c r="P106" s="12" t="s">
        <v>138</v>
      </c>
      <c r="Q106" s="12">
        <v>0</v>
      </c>
      <c r="R106" s="12"/>
      <c r="S106" s="12"/>
      <c r="T106" s="12"/>
      <c r="U106" s="107"/>
      <c r="V106" s="12"/>
      <c r="W106" s="102"/>
      <c r="X106" s="102">
        <v>1</v>
      </c>
      <c r="Y106" s="120">
        <f>F106*G106*20</f>
        <v>75</v>
      </c>
      <c r="Z106" s="102"/>
      <c r="AA106" s="102"/>
      <c r="AB106" s="102"/>
      <c r="AC106" s="102"/>
      <c r="AG106" s="54"/>
    </row>
    <row r="107" spans="1:33" ht="15.75">
      <c r="A107" s="15"/>
      <c r="B107" s="241" t="s">
        <v>195</v>
      </c>
      <c r="C107" s="242"/>
      <c r="D107" s="243"/>
      <c r="E107" s="26">
        <v>42608</v>
      </c>
      <c r="F107" s="106" t="s">
        <v>126</v>
      </c>
      <c r="G107" s="107" t="s">
        <v>65</v>
      </c>
      <c r="H107" s="12"/>
      <c r="I107" s="12"/>
      <c r="J107" s="12"/>
      <c r="K107" s="141"/>
      <c r="L107" s="12"/>
      <c r="M107" s="12"/>
      <c r="N107" s="12"/>
      <c r="O107" s="121"/>
      <c r="P107" s="12" t="s">
        <v>138</v>
      </c>
      <c r="Q107" s="12">
        <v>0</v>
      </c>
      <c r="R107" s="12"/>
      <c r="S107" s="12"/>
      <c r="T107" s="12"/>
      <c r="U107" s="107"/>
      <c r="V107" s="12"/>
      <c r="W107" s="102"/>
      <c r="X107" s="102">
        <v>2</v>
      </c>
      <c r="Y107" s="120">
        <f>F107*G107*18</f>
        <v>67.5</v>
      </c>
      <c r="Z107" s="102"/>
      <c r="AA107" s="102"/>
      <c r="AB107" s="102"/>
      <c r="AC107" s="102"/>
      <c r="AG107" s="54"/>
    </row>
    <row r="108" spans="1:33" ht="15.75">
      <c r="A108" s="15"/>
      <c r="B108" s="241" t="s">
        <v>150</v>
      </c>
      <c r="C108" s="104"/>
      <c r="D108" s="105"/>
      <c r="E108" s="26">
        <v>42607</v>
      </c>
      <c r="F108" s="106" t="s">
        <v>126</v>
      </c>
      <c r="G108" s="107" t="s">
        <v>70</v>
      </c>
      <c r="H108" s="107" t="s">
        <v>169</v>
      </c>
      <c r="I108" s="121">
        <f>F108*G108*12</f>
        <v>60</v>
      </c>
      <c r="J108" s="12">
        <v>5</v>
      </c>
      <c r="K108" s="121">
        <f>F108*G108*14</f>
        <v>70</v>
      </c>
      <c r="L108" s="12"/>
      <c r="M108" s="12"/>
      <c r="N108" s="12"/>
      <c r="O108" s="121"/>
      <c r="P108" s="12"/>
      <c r="Q108" s="12"/>
      <c r="R108" s="12"/>
      <c r="S108" s="12"/>
      <c r="T108" s="12"/>
      <c r="U108" s="107"/>
      <c r="V108" s="12"/>
      <c r="W108" s="102"/>
      <c r="X108" s="102"/>
      <c r="Y108" s="253"/>
      <c r="Z108" s="102"/>
      <c r="AA108" s="102"/>
      <c r="AB108" s="102"/>
      <c r="AC108" s="102"/>
      <c r="AG108" s="54"/>
    </row>
    <row r="109" spans="1:33" ht="15.75">
      <c r="A109" s="15"/>
      <c r="B109" s="241" t="s">
        <v>150</v>
      </c>
      <c r="C109" s="242"/>
      <c r="D109" s="243"/>
      <c r="E109" s="26">
        <v>42607</v>
      </c>
      <c r="F109" s="106" t="s">
        <v>126</v>
      </c>
      <c r="G109" s="107" t="s">
        <v>70</v>
      </c>
      <c r="H109" s="107" t="s">
        <v>121</v>
      </c>
      <c r="I109" s="121">
        <f>F109*G109*16</f>
        <v>80</v>
      </c>
      <c r="J109" s="12"/>
      <c r="K109" s="121"/>
      <c r="L109" s="12"/>
      <c r="M109" s="12"/>
      <c r="N109" s="12"/>
      <c r="O109" s="121"/>
      <c r="P109" s="12"/>
      <c r="Q109" s="12"/>
      <c r="R109" s="12"/>
      <c r="S109" s="12"/>
      <c r="T109" s="12"/>
      <c r="U109" s="107"/>
      <c r="V109" s="12"/>
      <c r="W109" s="102"/>
      <c r="X109" s="102"/>
      <c r="Y109" s="253"/>
      <c r="Z109" s="102"/>
      <c r="AA109" s="102"/>
      <c r="AB109" s="102"/>
      <c r="AC109" s="102"/>
      <c r="AG109" s="54"/>
    </row>
    <row r="110" spans="1:33" ht="15.75">
      <c r="A110" s="15"/>
      <c r="B110" s="241" t="s">
        <v>151</v>
      </c>
      <c r="C110" s="104"/>
      <c r="D110" s="105"/>
      <c r="E110" s="26">
        <v>42608</v>
      </c>
      <c r="F110" s="106" t="s">
        <v>126</v>
      </c>
      <c r="G110" s="107" t="s">
        <v>70</v>
      </c>
      <c r="H110" s="12">
        <v>6</v>
      </c>
      <c r="I110" s="107">
        <f>F110*G110*13</f>
        <v>65</v>
      </c>
      <c r="J110" s="12">
        <v>4</v>
      </c>
      <c r="K110" s="141">
        <f>F110*G110*15</f>
        <v>75</v>
      </c>
      <c r="L110" s="12"/>
      <c r="M110" s="12"/>
      <c r="N110" s="12"/>
      <c r="O110" s="121"/>
      <c r="P110" s="12"/>
      <c r="Q110" s="12"/>
      <c r="R110" s="12"/>
      <c r="S110" s="12"/>
      <c r="T110" s="12"/>
      <c r="U110" s="107"/>
      <c r="V110" s="12"/>
      <c r="W110" s="102"/>
      <c r="X110" s="102"/>
      <c r="Y110" s="253"/>
      <c r="Z110" s="102"/>
      <c r="AA110" s="102"/>
      <c r="AB110" s="102"/>
      <c r="AC110" s="102"/>
      <c r="AG110" s="54"/>
    </row>
    <row r="111" spans="1:33" ht="15.75">
      <c r="A111" s="15"/>
      <c r="B111" s="263" t="s">
        <v>256</v>
      </c>
      <c r="C111" s="242"/>
      <c r="D111" s="243"/>
      <c r="E111" s="26" t="s">
        <v>254</v>
      </c>
      <c r="F111" s="106" t="s">
        <v>121</v>
      </c>
      <c r="G111" s="107" t="s">
        <v>67</v>
      </c>
      <c r="H111" s="107" t="s">
        <v>255</v>
      </c>
      <c r="I111" s="121">
        <v>0</v>
      </c>
      <c r="J111" s="141">
        <v>21</v>
      </c>
      <c r="K111" s="121">
        <f>F111*G111*1</f>
        <v>5.25</v>
      </c>
      <c r="L111" s="141"/>
      <c r="M111" s="141"/>
      <c r="N111" s="121"/>
      <c r="O111" s="121"/>
      <c r="P111" s="121"/>
      <c r="Q111" s="121"/>
      <c r="R111" s="121"/>
      <c r="S111" s="121"/>
      <c r="T111" s="141"/>
      <c r="U111" s="141"/>
      <c r="V111" s="121"/>
      <c r="W111" s="142"/>
      <c r="X111" s="142"/>
      <c r="Y111" s="253"/>
      <c r="Z111" s="142"/>
      <c r="AA111" s="142"/>
      <c r="AB111" s="142"/>
      <c r="AC111" s="142"/>
      <c r="AG111" s="54"/>
    </row>
    <row r="112" spans="1:33" ht="15.75">
      <c r="A112" s="15"/>
      <c r="B112" s="263" t="s">
        <v>256</v>
      </c>
      <c r="C112" s="264"/>
      <c r="D112" s="265"/>
      <c r="E112" s="26" t="s">
        <v>254</v>
      </c>
      <c r="F112" s="106" t="s">
        <v>121</v>
      </c>
      <c r="G112" s="107" t="s">
        <v>67</v>
      </c>
      <c r="H112" s="107" t="s">
        <v>257</v>
      </c>
      <c r="I112" s="121">
        <f>F112*G112*2</f>
        <v>10.5</v>
      </c>
      <c r="J112" s="141">
        <v>12</v>
      </c>
      <c r="K112" s="121">
        <f>F112*G112*7</f>
        <v>36.75</v>
      </c>
      <c r="L112" s="141"/>
      <c r="M112" s="141"/>
      <c r="N112" s="121"/>
      <c r="O112" s="121"/>
      <c r="P112" s="121"/>
      <c r="Q112" s="121"/>
      <c r="R112" s="121"/>
      <c r="S112" s="121"/>
      <c r="T112" s="141"/>
      <c r="U112" s="141"/>
      <c r="V112" s="121"/>
      <c r="W112" s="142"/>
      <c r="X112" s="142"/>
      <c r="Y112" s="253"/>
      <c r="Z112" s="142"/>
      <c r="AA112" s="142"/>
      <c r="AB112" s="142"/>
      <c r="AC112" s="142"/>
      <c r="AG112" s="54"/>
    </row>
    <row r="113" spans="1:33" ht="15.75">
      <c r="A113" s="15"/>
      <c r="B113" s="263" t="s">
        <v>258</v>
      </c>
      <c r="C113" s="264"/>
      <c r="D113" s="265"/>
      <c r="E113" s="26" t="s">
        <v>254</v>
      </c>
      <c r="F113" s="106" t="s">
        <v>121</v>
      </c>
      <c r="G113" s="107" t="s">
        <v>70</v>
      </c>
      <c r="H113" s="107" t="s">
        <v>259</v>
      </c>
      <c r="I113" s="121">
        <f>F113*G113*2</f>
        <v>12</v>
      </c>
      <c r="J113" s="141">
        <v>8</v>
      </c>
      <c r="K113" s="121">
        <f>F113*G113*11</f>
        <v>66</v>
      </c>
      <c r="L113" s="141"/>
      <c r="M113" s="141"/>
      <c r="N113" s="121"/>
      <c r="O113" s="121"/>
      <c r="P113" s="121"/>
      <c r="Q113" s="121"/>
      <c r="R113" s="121"/>
      <c r="S113" s="121"/>
      <c r="T113" s="141"/>
      <c r="U113" s="141"/>
      <c r="V113" s="121"/>
      <c r="W113" s="142"/>
      <c r="X113" s="142"/>
      <c r="Y113" s="253"/>
      <c r="Z113" s="142"/>
      <c r="AA113" s="142"/>
      <c r="AB113" s="142"/>
      <c r="AC113" s="142"/>
      <c r="AG113" s="54"/>
    </row>
    <row r="114" spans="1:33" ht="15.75">
      <c r="A114" s="15"/>
      <c r="B114" s="273" t="s">
        <v>267</v>
      </c>
      <c r="C114" s="264"/>
      <c r="D114" s="265"/>
      <c r="E114" s="26" t="s">
        <v>272</v>
      </c>
      <c r="F114" s="106" t="s">
        <v>121</v>
      </c>
      <c r="G114" s="107" t="s">
        <v>70</v>
      </c>
      <c r="H114" s="107" t="s">
        <v>268</v>
      </c>
      <c r="I114" s="121">
        <f>F114*G114*1</f>
        <v>6</v>
      </c>
      <c r="J114" s="141">
        <v>5</v>
      </c>
      <c r="K114" s="121">
        <f>F114*G114*14</f>
        <v>84</v>
      </c>
      <c r="L114" s="141"/>
      <c r="M114" s="141"/>
      <c r="N114" s="121"/>
      <c r="O114" s="121"/>
      <c r="P114" s="121"/>
      <c r="Q114" s="121"/>
      <c r="R114" s="121"/>
      <c r="S114" s="121"/>
      <c r="T114" s="141"/>
      <c r="U114" s="141"/>
      <c r="V114" s="121"/>
      <c r="W114" s="142"/>
      <c r="X114" s="142"/>
      <c r="Y114" s="253"/>
      <c r="Z114" s="142"/>
      <c r="AA114" s="142"/>
      <c r="AB114" s="142"/>
      <c r="AC114" s="142"/>
      <c r="AG114" s="54"/>
    </row>
    <row r="115" spans="1:33" ht="15.75">
      <c r="A115" s="15"/>
      <c r="B115" s="269" t="s">
        <v>269</v>
      </c>
      <c r="C115" s="264"/>
      <c r="D115" s="265"/>
      <c r="E115" s="26" t="s">
        <v>273</v>
      </c>
      <c r="F115" s="106" t="s">
        <v>121</v>
      </c>
      <c r="G115" s="107" t="s">
        <v>70</v>
      </c>
      <c r="H115" s="107" t="s">
        <v>257</v>
      </c>
      <c r="I115" s="121">
        <f>F115*G115*2</f>
        <v>12</v>
      </c>
      <c r="J115" s="141">
        <v>29</v>
      </c>
      <c r="K115" s="121">
        <v>0</v>
      </c>
      <c r="L115" s="141"/>
      <c r="M115" s="141"/>
      <c r="N115" s="121"/>
      <c r="O115" s="121"/>
      <c r="P115" s="121"/>
      <c r="Q115" s="121"/>
      <c r="R115" s="121"/>
      <c r="S115" s="121"/>
      <c r="T115" s="141"/>
      <c r="U115" s="141"/>
      <c r="V115" s="121"/>
      <c r="W115" s="142"/>
      <c r="X115" s="142"/>
      <c r="Y115" s="253"/>
      <c r="Z115" s="142"/>
      <c r="AA115" s="142"/>
      <c r="AB115" s="142"/>
      <c r="AC115" s="142"/>
      <c r="AG115" s="54"/>
    </row>
    <row r="116" spans="1:33" ht="15.75">
      <c r="A116" s="15"/>
      <c r="B116" s="269" t="s">
        <v>270</v>
      </c>
      <c r="C116" s="264"/>
      <c r="D116" s="265"/>
      <c r="E116" s="26" t="s">
        <v>274</v>
      </c>
      <c r="F116" s="106" t="s">
        <v>121</v>
      </c>
      <c r="G116" s="107" t="s">
        <v>126</v>
      </c>
      <c r="H116" s="107" t="s">
        <v>271</v>
      </c>
      <c r="I116" s="121">
        <f>F116*G116*1</f>
        <v>7.5</v>
      </c>
      <c r="J116" s="141">
        <v>23</v>
      </c>
      <c r="K116" s="121">
        <f>F116*G116*1</f>
        <v>7.5</v>
      </c>
      <c r="L116" s="141"/>
      <c r="M116" s="141"/>
      <c r="N116" s="121"/>
      <c r="O116" s="121"/>
      <c r="P116" s="121"/>
      <c r="Q116" s="121"/>
      <c r="R116" s="121"/>
      <c r="S116" s="121"/>
      <c r="T116" s="141"/>
      <c r="U116" s="141"/>
      <c r="V116" s="121"/>
      <c r="W116" s="142"/>
      <c r="X116" s="142"/>
      <c r="Y116" s="253"/>
      <c r="Z116" s="142"/>
      <c r="AA116" s="142"/>
      <c r="AB116" s="142"/>
      <c r="AC116" s="142"/>
      <c r="AG116" s="54"/>
    </row>
    <row r="117" spans="1:33" ht="15.75">
      <c r="A117" s="15"/>
      <c r="B117" s="269" t="s">
        <v>275</v>
      </c>
      <c r="C117" s="264"/>
      <c r="D117" s="265"/>
      <c r="E117" s="26">
        <v>43086</v>
      </c>
      <c r="F117" s="106" t="s">
        <v>65</v>
      </c>
      <c r="G117" s="107" t="s">
        <v>70</v>
      </c>
      <c r="H117" s="107"/>
      <c r="I117" s="121"/>
      <c r="J117" s="141">
        <v>2</v>
      </c>
      <c r="K117" s="121">
        <f>F117*G117*18</f>
        <v>54</v>
      </c>
      <c r="L117" s="141"/>
      <c r="M117" s="141"/>
      <c r="N117" s="121"/>
      <c r="O117" s="121"/>
      <c r="P117" s="121"/>
      <c r="Q117" s="121"/>
      <c r="R117" s="121"/>
      <c r="S117" s="121"/>
      <c r="T117" s="141"/>
      <c r="U117" s="141"/>
      <c r="V117" s="121"/>
      <c r="W117" s="142"/>
      <c r="X117" s="142"/>
      <c r="Y117" s="253"/>
      <c r="Z117" s="142"/>
      <c r="AA117" s="142"/>
      <c r="AB117" s="142"/>
      <c r="AC117" s="142"/>
      <c r="AG117" s="54"/>
    </row>
    <row r="118" spans="1:33" s="144" customFormat="1" ht="15.75">
      <c r="A118" s="134"/>
      <c r="B118" s="269" t="s">
        <v>276</v>
      </c>
      <c r="C118" s="151"/>
      <c r="D118" s="152"/>
      <c r="E118" s="26">
        <v>43086</v>
      </c>
      <c r="F118" s="106" t="s">
        <v>65</v>
      </c>
      <c r="G118" s="121">
        <v>1.75</v>
      </c>
      <c r="H118" s="141">
        <v>5</v>
      </c>
      <c r="I118" s="141">
        <f>F118*G118*14</f>
        <v>36.75</v>
      </c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>
        <v>35</v>
      </c>
      <c r="U118" s="141">
        <v>0</v>
      </c>
      <c r="V118" s="141"/>
      <c r="W118" s="143"/>
      <c r="X118" s="143"/>
      <c r="Y118" s="143"/>
      <c r="Z118" s="143"/>
      <c r="AA118" s="143"/>
      <c r="AB118" s="143"/>
      <c r="AC118" s="143"/>
      <c r="AG118" s="145"/>
    </row>
    <row r="119" spans="1:33" s="144" customFormat="1" ht="15.75">
      <c r="A119" s="134"/>
      <c r="B119" s="269" t="s">
        <v>283</v>
      </c>
      <c r="C119" s="270"/>
      <c r="D119" s="271"/>
      <c r="E119" s="26">
        <v>43086</v>
      </c>
      <c r="F119" s="106" t="s">
        <v>65</v>
      </c>
      <c r="G119" s="140">
        <v>1.5</v>
      </c>
      <c r="H119" s="141"/>
      <c r="I119" s="141"/>
      <c r="J119" s="141"/>
      <c r="K119" s="141"/>
      <c r="L119" s="141"/>
      <c r="M119" s="141"/>
      <c r="N119" s="141"/>
      <c r="O119" s="141"/>
      <c r="P119" s="141">
        <v>22</v>
      </c>
      <c r="Q119" s="141">
        <f>F119*G119*1</f>
        <v>2.25</v>
      </c>
      <c r="R119" s="141"/>
      <c r="S119" s="141"/>
      <c r="T119" s="141">
        <v>14</v>
      </c>
      <c r="U119" s="121">
        <f>F119*G119*2</f>
        <v>4.5</v>
      </c>
      <c r="V119" s="141"/>
      <c r="W119" s="143"/>
      <c r="X119" s="143"/>
      <c r="Y119" s="143"/>
      <c r="Z119" s="143"/>
      <c r="AA119" s="143"/>
      <c r="AB119" s="143"/>
      <c r="AC119" s="143"/>
      <c r="AG119" s="145"/>
    </row>
    <row r="120" spans="1:33" s="144" customFormat="1" ht="15.75">
      <c r="A120" s="134"/>
      <c r="B120" s="298" t="s">
        <v>282</v>
      </c>
      <c r="C120" s="299"/>
      <c r="D120" s="300"/>
      <c r="E120" s="26">
        <v>43086</v>
      </c>
      <c r="F120" s="106" t="s">
        <v>65</v>
      </c>
      <c r="G120" s="140">
        <v>1</v>
      </c>
      <c r="H120" s="141"/>
      <c r="I120" s="141"/>
      <c r="J120" s="141"/>
      <c r="K120" s="141"/>
      <c r="L120" s="141">
        <v>11</v>
      </c>
      <c r="M120" s="141">
        <f>F120*G120*8</f>
        <v>12</v>
      </c>
      <c r="N120" s="141"/>
      <c r="O120" s="141"/>
      <c r="P120" s="141">
        <v>38</v>
      </c>
      <c r="Q120" s="141">
        <f>F120*G120*1</f>
        <v>1.5</v>
      </c>
      <c r="R120" s="141"/>
      <c r="S120" s="141"/>
      <c r="T120" s="141"/>
      <c r="U120" s="141"/>
      <c r="V120" s="141"/>
      <c r="W120" s="143"/>
      <c r="X120" s="143"/>
      <c r="Y120" s="143"/>
      <c r="Z120" s="143">
        <v>6</v>
      </c>
      <c r="AA120" s="143">
        <f>F120*G120*13</f>
        <v>19.5</v>
      </c>
      <c r="AB120" s="143"/>
      <c r="AC120" s="143"/>
      <c r="AG120" s="145"/>
    </row>
    <row r="121" spans="2:33" ht="15">
      <c r="B121" s="27"/>
      <c r="C121" s="27"/>
      <c r="D121" s="5"/>
      <c r="E121" s="28" t="s">
        <v>14</v>
      </c>
      <c r="F121" s="28"/>
      <c r="G121" s="27"/>
      <c r="H121" s="233">
        <f>COUNTA(H18:H120)</f>
        <v>44</v>
      </c>
      <c r="I121" s="28">
        <f>SUM(I18:I120)</f>
        <v>703.625</v>
      </c>
      <c r="J121" s="233">
        <f>COUNTA(J18:J120)</f>
        <v>42</v>
      </c>
      <c r="K121" s="97">
        <f>SUM(K18:K120)</f>
        <v>1271.975</v>
      </c>
      <c r="L121" s="233">
        <f>COUNTA(L18:L120)</f>
        <v>1</v>
      </c>
      <c r="M121" s="28">
        <f>SUM(M18:M120)</f>
        <v>12</v>
      </c>
      <c r="N121" s="233">
        <f>COUNTA(N18:N120)</f>
        <v>9</v>
      </c>
      <c r="O121" s="28">
        <f>SUM(O18:O120)</f>
        <v>91.5</v>
      </c>
      <c r="P121" s="233">
        <f>COUNTA(P18:P120)</f>
        <v>31</v>
      </c>
      <c r="Q121" s="28">
        <f>SUM(Q18:Q120)</f>
        <v>210.775</v>
      </c>
      <c r="R121" s="233">
        <f>COUNTA(R18:R120)</f>
        <v>10</v>
      </c>
      <c r="S121" s="28">
        <f>SUM(S18:S120)</f>
        <v>63.599999999999994</v>
      </c>
      <c r="T121" s="233">
        <f>COUNTA(T18:T120)</f>
        <v>16</v>
      </c>
      <c r="U121" s="28">
        <f>SUM(U18:U120)</f>
        <v>187.275</v>
      </c>
      <c r="V121" s="233">
        <f>COUNTA(V18:V120)</f>
        <v>6</v>
      </c>
      <c r="W121" s="28">
        <f>SUM(W18:W120)</f>
        <v>49.75</v>
      </c>
      <c r="X121" s="233">
        <f>COUNTA(X18:X120)</f>
        <v>34</v>
      </c>
      <c r="Y121" s="28">
        <f>SUM(Y18:Y120)</f>
        <v>747.375</v>
      </c>
      <c r="Z121" s="233">
        <f>COUNTA(Z18:Z120)</f>
        <v>12</v>
      </c>
      <c r="AA121" s="28">
        <f>SUM(AA18:AA120)</f>
        <v>67.19999999999999</v>
      </c>
      <c r="AB121" s="233">
        <f>COUNTA(AB18:AB120)</f>
        <v>1</v>
      </c>
      <c r="AC121" s="28"/>
      <c r="AD121" s="28"/>
      <c r="AE121" s="28">
        <f>SUM(Y18:Y120)</f>
        <v>747.375</v>
      </c>
      <c r="AG121" s="54"/>
    </row>
    <row r="122" spans="2:33" ht="1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8"/>
      <c r="AG122" s="54"/>
    </row>
    <row r="123" spans="2:33" ht="15.75">
      <c r="B123" s="320" t="s">
        <v>13</v>
      </c>
      <c r="C123" s="320"/>
      <c r="D123" s="320"/>
      <c r="E123" s="201" t="s">
        <v>108</v>
      </c>
      <c r="F123" s="11" t="s">
        <v>107</v>
      </c>
      <c r="G123" s="11" t="s">
        <v>81</v>
      </c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8"/>
      <c r="AG123" s="54"/>
    </row>
    <row r="124" spans="1:33" ht="15.75">
      <c r="A124" s="53">
        <v>1</v>
      </c>
      <c r="B124" s="344" t="str">
        <f>H16</f>
        <v>Margareth Eikner</v>
      </c>
      <c r="C124" s="344"/>
      <c r="D124" s="344"/>
      <c r="E124" s="14">
        <f>I121</f>
        <v>703.625</v>
      </c>
      <c r="F124" s="15">
        <f>H121</f>
        <v>44</v>
      </c>
      <c r="G124" s="15" t="s">
        <v>109</v>
      </c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8"/>
      <c r="AG124" s="54"/>
    </row>
    <row r="125" spans="1:33" ht="15.75">
      <c r="A125" s="53">
        <v>2</v>
      </c>
      <c r="B125" s="345" t="str">
        <f>J16</f>
        <v>Camille Mahoni</v>
      </c>
      <c r="C125" s="345"/>
      <c r="D125" s="345"/>
      <c r="E125" s="123">
        <f>K121</f>
        <v>1271.975</v>
      </c>
      <c r="F125" s="14">
        <f>J121</f>
        <v>42</v>
      </c>
      <c r="G125" s="14" t="s">
        <v>76</v>
      </c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8"/>
      <c r="AG125" s="54"/>
    </row>
    <row r="126" spans="1:33" ht="15.75">
      <c r="A126" s="53">
        <v>3</v>
      </c>
      <c r="B126" s="345" t="str">
        <f>L16</f>
        <v>Agnes Podgorelov</v>
      </c>
      <c r="C126" s="345"/>
      <c r="D126" s="345"/>
      <c r="E126" s="14">
        <f>M121</f>
        <v>12</v>
      </c>
      <c r="F126" s="14">
        <f>L121</f>
        <v>1</v>
      </c>
      <c r="G126" s="14">
        <v>10</v>
      </c>
      <c r="H126" s="6"/>
      <c r="I126" s="6"/>
      <c r="J126" s="6"/>
      <c r="K126" s="6"/>
      <c r="L126" s="27"/>
      <c r="M126" s="27"/>
      <c r="N126" s="6"/>
      <c r="O126" s="6"/>
      <c r="P126" s="6"/>
      <c r="Q126" s="6"/>
      <c r="R126" s="27"/>
      <c r="S126" s="27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8"/>
      <c r="AG126" s="54"/>
    </row>
    <row r="127" spans="1:33" ht="15.75">
      <c r="A127" s="53">
        <v>4</v>
      </c>
      <c r="B127" s="345" t="str">
        <f>N16</f>
        <v>Hanne-Lore V</v>
      </c>
      <c r="C127" s="345"/>
      <c r="D127" s="345"/>
      <c r="E127" s="14">
        <f>O121</f>
        <v>91.5</v>
      </c>
      <c r="F127" s="14">
        <f>N121</f>
        <v>9</v>
      </c>
      <c r="G127" s="14">
        <v>6</v>
      </c>
      <c r="H127" s="6"/>
      <c r="I127" s="6"/>
      <c r="J127" s="6"/>
      <c r="K127" s="6"/>
      <c r="L127" s="27"/>
      <c r="M127" s="27"/>
      <c r="N127" s="6"/>
      <c r="O127" s="6"/>
      <c r="P127" s="6"/>
      <c r="Q127" s="6"/>
      <c r="R127" s="27"/>
      <c r="S127" s="27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8"/>
      <c r="AG127" s="54"/>
    </row>
    <row r="128" spans="1:33" ht="15.75">
      <c r="A128" s="53">
        <v>5</v>
      </c>
      <c r="B128" s="344" t="str">
        <f>P16</f>
        <v>Elisabeth Mägi</v>
      </c>
      <c r="C128" s="344"/>
      <c r="D128" s="344"/>
      <c r="E128" s="14">
        <f>Q121</f>
        <v>210.775</v>
      </c>
      <c r="F128" s="14">
        <f>P121</f>
        <v>31</v>
      </c>
      <c r="G128" s="14">
        <v>4</v>
      </c>
      <c r="H128" s="6"/>
      <c r="I128" s="6"/>
      <c r="J128" s="6"/>
      <c r="K128" s="6"/>
      <c r="L128" s="27"/>
      <c r="M128" s="27"/>
      <c r="N128" s="6"/>
      <c r="O128" s="6"/>
      <c r="P128" s="6"/>
      <c r="Q128" s="6"/>
      <c r="R128" s="27"/>
      <c r="S128" s="27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8"/>
      <c r="AG128" s="54"/>
    </row>
    <row r="129" spans="1:33" ht="15.75">
      <c r="A129" s="53">
        <v>6</v>
      </c>
      <c r="B129" s="345" t="str">
        <f>R16</f>
        <v>Laura Leoste</v>
      </c>
      <c r="C129" s="345"/>
      <c r="D129" s="345"/>
      <c r="E129" s="14">
        <f>S121</f>
        <v>63.599999999999994</v>
      </c>
      <c r="F129" s="14">
        <f>R121</f>
        <v>10</v>
      </c>
      <c r="G129" s="14">
        <v>8</v>
      </c>
      <c r="H129" s="6"/>
      <c r="I129" s="6"/>
      <c r="J129" s="6"/>
      <c r="K129" s="6"/>
      <c r="L129" s="27"/>
      <c r="M129" s="27"/>
      <c r="N129" s="6"/>
      <c r="O129" s="6"/>
      <c r="P129" s="6"/>
      <c r="Q129" s="6"/>
      <c r="R129" s="27"/>
      <c r="S129" s="27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8"/>
      <c r="AG129" s="54"/>
    </row>
    <row r="130" spans="1:33" ht="15.75">
      <c r="A130" s="53">
        <v>7</v>
      </c>
      <c r="B130" s="345" t="str">
        <f>T16</f>
        <v>Roos Marie Laak</v>
      </c>
      <c r="C130" s="345"/>
      <c r="D130" s="345"/>
      <c r="E130" s="14">
        <f>U121</f>
        <v>187.275</v>
      </c>
      <c r="F130" s="14">
        <f>T121</f>
        <v>16</v>
      </c>
      <c r="G130" s="14">
        <v>5</v>
      </c>
      <c r="H130" s="6"/>
      <c r="I130" s="6"/>
      <c r="J130" s="6"/>
      <c r="K130" s="6"/>
      <c r="L130" s="27"/>
      <c r="M130" s="27"/>
      <c r="N130" s="6"/>
      <c r="O130" s="6"/>
      <c r="P130" s="6"/>
      <c r="Q130" s="6"/>
      <c r="R130" s="27"/>
      <c r="S130" s="27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8"/>
      <c r="AG130" s="54"/>
    </row>
    <row r="131" spans="1:33" ht="15.75">
      <c r="A131" s="53">
        <v>8</v>
      </c>
      <c r="B131" s="344" t="str">
        <f>V16</f>
        <v>Mariette Mardo</v>
      </c>
      <c r="C131" s="344"/>
      <c r="D131" s="344"/>
      <c r="E131" s="14">
        <f>W121</f>
        <v>49.75</v>
      </c>
      <c r="F131" s="14">
        <f>V121</f>
        <v>6</v>
      </c>
      <c r="G131" s="14">
        <v>9</v>
      </c>
      <c r="H131" s="6"/>
      <c r="I131" s="6"/>
      <c r="J131" s="6"/>
      <c r="K131" s="6"/>
      <c r="L131" s="27"/>
      <c r="M131" s="27"/>
      <c r="N131" s="6"/>
      <c r="O131" s="6"/>
      <c r="P131" s="6"/>
      <c r="Q131" s="6"/>
      <c r="R131" s="27"/>
      <c r="S131" s="27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8"/>
      <c r="AG131" s="54"/>
    </row>
    <row r="132" spans="1:33" ht="15.75">
      <c r="A132" s="53">
        <v>9</v>
      </c>
      <c r="B132" s="345" t="str">
        <f>X16</f>
        <v>Elizabeth Põder</v>
      </c>
      <c r="C132" s="345"/>
      <c r="D132" s="345"/>
      <c r="E132" s="14">
        <f>Y121</f>
        <v>747.375</v>
      </c>
      <c r="F132" s="14">
        <f>X121</f>
        <v>34</v>
      </c>
      <c r="G132" s="14" t="s">
        <v>111</v>
      </c>
      <c r="H132" s="6"/>
      <c r="I132" s="6"/>
      <c r="J132" s="6"/>
      <c r="K132" s="6"/>
      <c r="L132" s="27"/>
      <c r="M132" s="27"/>
      <c r="N132" s="6"/>
      <c r="O132" s="6"/>
      <c r="P132" s="6"/>
      <c r="Q132" s="6"/>
      <c r="R132" s="27"/>
      <c r="S132" s="27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8"/>
      <c r="AG132" s="54"/>
    </row>
    <row r="133" spans="1:33" ht="15.75">
      <c r="A133" s="53">
        <v>10</v>
      </c>
      <c r="B133" s="345" t="str">
        <f>Z16</f>
        <v>Joonatan Mäggi</v>
      </c>
      <c r="C133" s="345"/>
      <c r="D133" s="345"/>
      <c r="E133" s="14">
        <f>AA121</f>
        <v>67.19999999999999</v>
      </c>
      <c r="F133" s="14">
        <f>Z121</f>
        <v>12</v>
      </c>
      <c r="G133" s="14">
        <v>7</v>
      </c>
      <c r="H133" s="8"/>
      <c r="I133" s="8"/>
      <c r="J133" s="8"/>
      <c r="K133" s="8"/>
      <c r="L133" s="29"/>
      <c r="M133" s="29"/>
      <c r="N133" s="8"/>
      <c r="O133" s="8"/>
      <c r="P133" s="8"/>
      <c r="Q133" s="8"/>
      <c r="R133" s="29"/>
      <c r="S133" s="29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54"/>
    </row>
    <row r="134" spans="1:33" ht="15.75">
      <c r="A134" s="53">
        <v>11</v>
      </c>
      <c r="B134" s="319" t="str">
        <f>AB16</f>
        <v>Susanna Liis Ole</v>
      </c>
      <c r="C134" s="319"/>
      <c r="D134" s="319"/>
      <c r="E134" s="15">
        <f>AC121</f>
        <v>0</v>
      </c>
      <c r="F134" s="15">
        <f>AB121</f>
        <v>1</v>
      </c>
      <c r="G134" s="15"/>
      <c r="H134" s="54"/>
      <c r="I134" s="54"/>
      <c r="J134" s="54"/>
      <c r="K134" s="54"/>
      <c r="L134" s="29"/>
      <c r="M134" s="55"/>
      <c r="N134" s="54"/>
      <c r="O134" s="54"/>
      <c r="P134" s="54"/>
      <c r="Q134" s="54"/>
      <c r="R134" s="55"/>
      <c r="S134" s="55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6"/>
      <c r="AG134" s="54"/>
    </row>
    <row r="135" spans="2:19" ht="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</sheetData>
  <sheetProtection/>
  <mergeCells count="108">
    <mergeCell ref="B130:D130"/>
    <mergeCell ref="B131:D131"/>
    <mergeCell ref="B132:D132"/>
    <mergeCell ref="B133:D133"/>
    <mergeCell ref="B134:D134"/>
    <mergeCell ref="B123:D123"/>
    <mergeCell ref="B124:D124"/>
    <mergeCell ref="B125:D125"/>
    <mergeCell ref="B126:D126"/>
    <mergeCell ref="B127:D127"/>
    <mergeCell ref="Y2:AC2"/>
    <mergeCell ref="Z7:AC7"/>
    <mergeCell ref="C2:F2"/>
    <mergeCell ref="C3:F3"/>
    <mergeCell ref="C4:F4"/>
    <mergeCell ref="C5:F5"/>
    <mergeCell ref="C6:F6"/>
    <mergeCell ref="Z6:AB6"/>
    <mergeCell ref="B95:D95"/>
    <mergeCell ref="Z16:AA16"/>
    <mergeCell ref="X16:Y16"/>
    <mergeCell ref="B94:D94"/>
    <mergeCell ref="B128:D128"/>
    <mergeCell ref="B129:D129"/>
    <mergeCell ref="B49:D49"/>
    <mergeCell ref="B47:D47"/>
    <mergeCell ref="B68:D68"/>
    <mergeCell ref="B69:D69"/>
    <mergeCell ref="B86:D86"/>
    <mergeCell ref="B92:D92"/>
    <mergeCell ref="Z3:AC3"/>
    <mergeCell ref="Z4:AC4"/>
    <mergeCell ref="Z5:AC5"/>
    <mergeCell ref="B75:D75"/>
    <mergeCell ref="B76:D76"/>
    <mergeCell ref="B77:D77"/>
    <mergeCell ref="B85:D85"/>
    <mergeCell ref="B43:D43"/>
    <mergeCell ref="B44:D44"/>
    <mergeCell ref="B50:D50"/>
    <mergeCell ref="B51:D51"/>
    <mergeCell ref="B52:D52"/>
    <mergeCell ref="B53:D53"/>
    <mergeCell ref="B67:D67"/>
    <mergeCell ref="B54:D54"/>
    <mergeCell ref="B55:D55"/>
    <mergeCell ref="B48:D48"/>
    <mergeCell ref="B45:D45"/>
    <mergeCell ref="V16:W16"/>
    <mergeCell ref="J11:W11"/>
    <mergeCell ref="B41:D41"/>
    <mergeCell ref="B56:D56"/>
    <mergeCell ref="E16:E17"/>
    <mergeCell ref="T16:U16"/>
    <mergeCell ref="B20:D20"/>
    <mergeCell ref="B19:D19"/>
    <mergeCell ref="B18:D18"/>
    <mergeCell ref="B40:D40"/>
    <mergeCell ref="B120:D120"/>
    <mergeCell ref="R16:S16"/>
    <mergeCell ref="P16:Q16"/>
    <mergeCell ref="N16:O16"/>
    <mergeCell ref="L16:M16"/>
    <mergeCell ref="J16:K16"/>
    <mergeCell ref="H16:I16"/>
    <mergeCell ref="F16:G16"/>
    <mergeCell ref="B22:D22"/>
    <mergeCell ref="B21:D21"/>
    <mergeCell ref="C15:D15"/>
    <mergeCell ref="B16:D17"/>
    <mergeCell ref="B35:D35"/>
    <mergeCell ref="J8:S8"/>
    <mergeCell ref="B42:D42"/>
    <mergeCell ref="B29:D29"/>
    <mergeCell ref="B28:D28"/>
    <mergeCell ref="B27:D27"/>
    <mergeCell ref="B33:D33"/>
    <mergeCell ref="B34:D34"/>
    <mergeCell ref="AB16:AC16"/>
    <mergeCell ref="B66:D66"/>
    <mergeCell ref="B36:D36"/>
    <mergeCell ref="B37:D37"/>
    <mergeCell ref="B30:D30"/>
    <mergeCell ref="B31:D31"/>
    <mergeCell ref="B32:D32"/>
    <mergeCell ref="B46:D46"/>
    <mergeCell ref="B38:D38"/>
    <mergeCell ref="B39:D39"/>
    <mergeCell ref="B78:D78"/>
    <mergeCell ref="B83:D83"/>
    <mergeCell ref="B84:D84"/>
    <mergeCell ref="B91:D91"/>
    <mergeCell ref="A18:A24"/>
    <mergeCell ref="A25:A28"/>
    <mergeCell ref="B26:D26"/>
    <mergeCell ref="B25:D25"/>
    <mergeCell ref="B24:D24"/>
    <mergeCell ref="B23:D23"/>
    <mergeCell ref="B96:D96"/>
    <mergeCell ref="B79:D79"/>
    <mergeCell ref="B80:D80"/>
    <mergeCell ref="B89:D89"/>
    <mergeCell ref="B87:D87"/>
    <mergeCell ref="B90:D90"/>
    <mergeCell ref="B88:D88"/>
    <mergeCell ref="B93:D93"/>
    <mergeCell ref="B81:D81"/>
    <mergeCell ref="B82:D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K68"/>
  <sheetViews>
    <sheetView showGridLines="0" tabSelected="1" zoomScale="90" zoomScaleNormal="90" zoomScalePageLayoutView="0" workbookViewId="0" topLeftCell="A1">
      <pane xSplit="7" ySplit="14" topLeftCell="H46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U5" sqref="U5"/>
    </sheetView>
  </sheetViews>
  <sheetFormatPr defaultColWidth="9.140625" defaultRowHeight="15"/>
  <cols>
    <col min="1" max="1" width="7.421875" style="30" customWidth="1"/>
    <col min="2" max="2" width="45.28125" style="30" customWidth="1"/>
    <col min="3" max="3" width="16.7109375" style="30" customWidth="1"/>
    <col min="4" max="5" width="9.140625" style="30" customWidth="1"/>
    <col min="6" max="6" width="9.140625" style="139" customWidth="1"/>
    <col min="7" max="7" width="7.140625" style="139" customWidth="1"/>
    <col min="8" max="9" width="7.8515625" style="30" customWidth="1"/>
    <col min="10" max="10" width="9.7109375" style="30" customWidth="1"/>
    <col min="11" max="11" width="12.00390625" style="30" customWidth="1"/>
    <col min="12" max="14" width="7.8515625" style="30" customWidth="1"/>
    <col min="15" max="15" width="8.28125" style="30" customWidth="1"/>
    <col min="16" max="16" width="7.8515625" style="30" customWidth="1"/>
    <col min="17" max="17" width="8.00390625" style="30" customWidth="1"/>
    <col min="18" max="18" width="7.8515625" style="30" customWidth="1"/>
    <col min="19" max="19" width="8.57421875" style="30" customWidth="1"/>
    <col min="20" max="20" width="7.8515625" style="30" customWidth="1"/>
    <col min="21" max="21" width="9.8515625" style="30" customWidth="1"/>
    <col min="22" max="22" width="6.57421875" style="30" customWidth="1"/>
    <col min="23" max="23" width="8.140625" style="30" bestFit="1" customWidth="1"/>
    <col min="24" max="24" width="7.8515625" style="30" customWidth="1"/>
    <col min="25" max="25" width="8.140625" style="30" bestFit="1" customWidth="1"/>
    <col min="26" max="26" width="7.8515625" style="30" customWidth="1"/>
    <col min="27" max="27" width="7.140625" style="30" customWidth="1"/>
    <col min="28" max="28" width="7.8515625" style="30" customWidth="1"/>
    <col min="29" max="29" width="8.140625" style="30" bestFit="1" customWidth="1"/>
    <col min="30" max="16384" width="9.140625" style="30" customWidth="1"/>
  </cols>
  <sheetData>
    <row r="1" spans="1:28" ht="16.5" thickBot="1">
      <c r="A1" s="187" t="s">
        <v>42</v>
      </c>
      <c r="B1" s="187"/>
      <c r="C1" s="64" t="s">
        <v>45</v>
      </c>
      <c r="D1" s="6"/>
      <c r="E1" s="6"/>
      <c r="F1" s="6"/>
      <c r="G1" s="8"/>
      <c r="H1" s="6"/>
      <c r="I1" s="6"/>
      <c r="J1" s="20"/>
      <c r="K1" s="18"/>
      <c r="L1" s="18"/>
      <c r="M1" s="21"/>
      <c r="N1" s="20" t="s">
        <v>12</v>
      </c>
      <c r="O1" s="18"/>
      <c r="P1" s="6"/>
      <c r="Q1" s="6"/>
      <c r="R1" s="6"/>
      <c r="S1" s="6"/>
      <c r="T1" s="6"/>
      <c r="U1" s="6"/>
      <c r="V1" s="6"/>
      <c r="W1" s="262"/>
      <c r="X1" s="193"/>
      <c r="Y1" s="8"/>
      <c r="Z1" s="8"/>
      <c r="AA1" s="8"/>
      <c r="AB1" s="45"/>
    </row>
    <row r="2" spans="1:28" ht="17.25" customHeight="1" thickBot="1">
      <c r="A2" s="14">
        <v>0.5</v>
      </c>
      <c r="B2" s="188" t="s">
        <v>30</v>
      </c>
      <c r="C2" s="192">
        <v>1</v>
      </c>
      <c r="D2" s="336" t="s">
        <v>46</v>
      </c>
      <c r="E2" s="337"/>
      <c r="F2" s="337"/>
      <c r="G2" s="337"/>
      <c r="H2" s="23"/>
      <c r="I2" s="40" t="s">
        <v>16</v>
      </c>
      <c r="J2" s="41" t="s">
        <v>17</v>
      </c>
      <c r="K2" s="41" t="s">
        <v>18</v>
      </c>
      <c r="L2" s="41" t="s">
        <v>19</v>
      </c>
      <c r="M2" s="41" t="s">
        <v>20</v>
      </c>
      <c r="N2" s="41" t="s">
        <v>21</v>
      </c>
      <c r="O2" s="41" t="s">
        <v>22</v>
      </c>
      <c r="P2" s="41" t="s">
        <v>23</v>
      </c>
      <c r="Q2" s="41" t="s">
        <v>24</v>
      </c>
      <c r="R2" s="41" t="s">
        <v>25</v>
      </c>
      <c r="S2" s="41" t="s">
        <v>26</v>
      </c>
      <c r="T2" s="41" t="s">
        <v>27</v>
      </c>
      <c r="U2" s="41" t="s">
        <v>28</v>
      </c>
      <c r="V2" s="6"/>
      <c r="W2" s="74"/>
      <c r="X2" s="171"/>
      <c r="Y2" s="321"/>
      <c r="Z2" s="322"/>
      <c r="AA2" s="322"/>
      <c r="AB2" s="38"/>
    </row>
    <row r="3" spans="1:28" ht="18" customHeight="1" thickBot="1">
      <c r="A3" s="46">
        <v>1</v>
      </c>
      <c r="B3" s="189" t="s">
        <v>31</v>
      </c>
      <c r="C3" s="192">
        <v>1.5</v>
      </c>
      <c r="D3" s="336" t="s">
        <v>47</v>
      </c>
      <c r="E3" s="337"/>
      <c r="F3" s="337"/>
      <c r="G3" s="337"/>
      <c r="H3" s="7"/>
      <c r="I3" s="42" t="s">
        <v>29</v>
      </c>
      <c r="J3" s="41">
        <v>20</v>
      </c>
      <c r="K3" s="41">
        <v>18</v>
      </c>
      <c r="L3" s="41">
        <v>16</v>
      </c>
      <c r="M3" s="41">
        <v>15</v>
      </c>
      <c r="N3" s="41">
        <v>14</v>
      </c>
      <c r="O3" s="41">
        <v>13</v>
      </c>
      <c r="P3" s="41">
        <v>12</v>
      </c>
      <c r="Q3" s="41">
        <v>11</v>
      </c>
      <c r="R3" s="41">
        <v>10</v>
      </c>
      <c r="S3" s="41">
        <v>9</v>
      </c>
      <c r="T3" s="41">
        <v>8</v>
      </c>
      <c r="U3" s="41">
        <v>7</v>
      </c>
      <c r="V3" s="6"/>
      <c r="W3" s="194"/>
      <c r="X3" s="171"/>
      <c r="Y3" s="321"/>
      <c r="Z3" s="322"/>
      <c r="AA3" s="322"/>
      <c r="AB3" s="38"/>
    </row>
    <row r="4" spans="1:28" ht="15.75">
      <c r="A4" s="46">
        <v>1.5</v>
      </c>
      <c r="B4" s="189" t="s">
        <v>43</v>
      </c>
      <c r="C4" s="192">
        <v>2</v>
      </c>
      <c r="D4" s="336" t="s">
        <v>48</v>
      </c>
      <c r="E4" s="337"/>
      <c r="F4" s="337"/>
      <c r="G4" s="337"/>
      <c r="H4" s="6"/>
      <c r="I4" s="21"/>
      <c r="J4" s="21"/>
      <c r="K4" s="21"/>
      <c r="L4" s="21"/>
      <c r="M4" s="21"/>
      <c r="N4" s="8"/>
      <c r="O4" s="6"/>
      <c r="P4" s="6"/>
      <c r="Q4" s="6"/>
      <c r="R4" s="6"/>
      <c r="S4" s="109" t="s">
        <v>66</v>
      </c>
      <c r="T4" s="115">
        <v>0.75</v>
      </c>
      <c r="U4" s="6"/>
      <c r="V4" s="6"/>
      <c r="W4" s="194"/>
      <c r="X4" s="171"/>
      <c r="Y4" s="321"/>
      <c r="Z4" s="322"/>
      <c r="AA4" s="322"/>
      <c r="AB4" s="38"/>
    </row>
    <row r="5" spans="1:28" ht="15.75">
      <c r="A5" s="48">
        <v>2.5</v>
      </c>
      <c r="B5" s="189" t="s">
        <v>32</v>
      </c>
      <c r="C5" s="15">
        <v>2.3</v>
      </c>
      <c r="D5" s="9" t="s">
        <v>60</v>
      </c>
      <c r="E5" s="9"/>
      <c r="F5" s="9"/>
      <c r="G5" s="9"/>
      <c r="H5" s="6"/>
      <c r="I5" s="43" t="s">
        <v>34</v>
      </c>
      <c r="J5" s="34"/>
      <c r="K5" s="34"/>
      <c r="L5" s="34"/>
      <c r="M5" s="34"/>
      <c r="N5" s="34"/>
      <c r="O5" s="34"/>
      <c r="P5" s="34"/>
      <c r="Q5" s="34"/>
      <c r="R5" s="34"/>
      <c r="S5" s="114"/>
      <c r="T5" s="34">
        <f>S5*75/100</f>
        <v>0</v>
      </c>
      <c r="U5" s="34"/>
      <c r="V5" s="6"/>
      <c r="W5" s="194"/>
      <c r="X5" s="57"/>
      <c r="Y5" s="57"/>
      <c r="Z5" s="57"/>
      <c r="AA5" s="57"/>
      <c r="AB5" s="38"/>
    </row>
    <row r="6" spans="1:28" ht="15.75">
      <c r="A6" s="48">
        <v>3</v>
      </c>
      <c r="B6" s="190" t="s">
        <v>33</v>
      </c>
      <c r="C6" s="57"/>
      <c r="F6" s="30"/>
      <c r="G6" s="30"/>
      <c r="H6" s="44" t="s">
        <v>41</v>
      </c>
      <c r="I6" s="35" t="s">
        <v>35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6"/>
      <c r="W6" s="194"/>
      <c r="X6" s="57"/>
      <c r="Y6" s="57"/>
      <c r="Z6" s="57"/>
      <c r="AA6" s="57"/>
      <c r="AB6" s="38"/>
    </row>
    <row r="7" spans="1:28" ht="16.5" thickBot="1">
      <c r="A7" s="214" t="s">
        <v>44</v>
      </c>
      <c r="B7" s="215"/>
      <c r="C7" s="64" t="s">
        <v>53</v>
      </c>
      <c r="F7" s="30"/>
      <c r="G7" s="30"/>
      <c r="H7" s="44" t="s">
        <v>41</v>
      </c>
      <c r="I7" s="34" t="s">
        <v>36</v>
      </c>
      <c r="J7" s="36"/>
      <c r="K7" s="37"/>
      <c r="L7" s="37"/>
      <c r="M7" s="37"/>
      <c r="N7" s="37"/>
      <c r="O7" s="38"/>
      <c r="P7" s="38"/>
      <c r="Q7" s="34"/>
      <c r="R7" s="34"/>
      <c r="S7" s="34"/>
      <c r="T7" s="34"/>
      <c r="U7" s="34"/>
      <c r="V7" s="6"/>
      <c r="W7" s="262"/>
      <c r="X7" s="193"/>
      <c r="Y7" s="57"/>
      <c r="Z7" s="57"/>
      <c r="AA7" s="57"/>
      <c r="AB7" s="38"/>
    </row>
    <row r="8" spans="1:28" ht="15.75">
      <c r="A8" s="216">
        <v>1</v>
      </c>
      <c r="B8" s="217" t="s">
        <v>30</v>
      </c>
      <c r="C8" s="211">
        <v>1</v>
      </c>
      <c r="D8" s="338" t="s">
        <v>49</v>
      </c>
      <c r="E8" s="338"/>
      <c r="F8" s="338"/>
      <c r="G8" s="339"/>
      <c r="H8" s="6"/>
      <c r="I8" s="34"/>
      <c r="J8" s="297" t="s">
        <v>37</v>
      </c>
      <c r="K8" s="297"/>
      <c r="L8" s="297"/>
      <c r="M8" s="297"/>
      <c r="N8" s="297"/>
      <c r="O8" s="297"/>
      <c r="P8" s="297"/>
      <c r="Q8" s="297"/>
      <c r="R8" s="297"/>
      <c r="S8" s="297"/>
      <c r="T8" s="34"/>
      <c r="U8" s="34"/>
      <c r="V8" s="6"/>
      <c r="W8" s="74"/>
      <c r="X8" s="195"/>
      <c r="Y8" s="323"/>
      <c r="Z8" s="323"/>
      <c r="AA8" s="323"/>
      <c r="AB8" s="38"/>
    </row>
    <row r="9" spans="1:28" ht="15.75">
      <c r="A9" s="218">
        <v>1.5</v>
      </c>
      <c r="B9" s="219" t="s">
        <v>31</v>
      </c>
      <c r="C9" s="212">
        <v>1.5</v>
      </c>
      <c r="D9" s="340" t="s">
        <v>50</v>
      </c>
      <c r="E9" s="340"/>
      <c r="F9" s="340"/>
      <c r="G9" s="341"/>
      <c r="H9" s="44" t="s">
        <v>41</v>
      </c>
      <c r="I9" s="34" t="s">
        <v>38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4"/>
      <c r="U9" s="34"/>
      <c r="V9" s="6"/>
      <c r="W9" s="194"/>
      <c r="X9" s="195"/>
      <c r="Y9" s="323"/>
      <c r="Z9" s="323"/>
      <c r="AA9" s="323"/>
      <c r="AB9" s="38"/>
    </row>
    <row r="10" spans="1:28" ht="15.75">
      <c r="A10" s="218">
        <v>2</v>
      </c>
      <c r="B10" s="219" t="s">
        <v>43</v>
      </c>
      <c r="C10" s="212">
        <v>1.75</v>
      </c>
      <c r="D10" s="340" t="s">
        <v>51</v>
      </c>
      <c r="E10" s="340"/>
      <c r="F10" s="340"/>
      <c r="G10" s="341"/>
      <c r="H10" s="44" t="s">
        <v>41</v>
      </c>
      <c r="I10" s="34" t="s">
        <v>39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4"/>
      <c r="U10" s="34"/>
      <c r="V10" s="6"/>
      <c r="W10" s="194"/>
      <c r="X10" s="195"/>
      <c r="Y10" s="323"/>
      <c r="Z10" s="323"/>
      <c r="AA10" s="323"/>
      <c r="AB10" s="38"/>
    </row>
    <row r="11" spans="1:28" ht="16.5" thickBot="1">
      <c r="A11" s="218">
        <v>2.5</v>
      </c>
      <c r="B11" s="219" t="s">
        <v>32</v>
      </c>
      <c r="C11" s="213">
        <v>2</v>
      </c>
      <c r="D11" s="342" t="s">
        <v>52</v>
      </c>
      <c r="E11" s="342"/>
      <c r="F11" s="342"/>
      <c r="G11" s="343"/>
      <c r="H11" s="6"/>
      <c r="I11" s="34"/>
      <c r="J11" s="307" t="s">
        <v>40</v>
      </c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194"/>
      <c r="X11" s="195"/>
      <c r="Y11" s="323"/>
      <c r="Z11" s="323"/>
      <c r="AA11" s="323"/>
      <c r="AB11" s="38"/>
    </row>
    <row r="12" spans="1:28" ht="16.5" thickBot="1">
      <c r="A12" s="220">
        <v>3</v>
      </c>
      <c r="B12" s="221" t="s">
        <v>33</v>
      </c>
      <c r="C12" s="191"/>
      <c r="D12" s="47"/>
      <c r="E12" s="47"/>
      <c r="F12" s="125"/>
      <c r="G12" s="126"/>
      <c r="H12" s="44" t="s">
        <v>41</v>
      </c>
      <c r="I12" s="38" t="s">
        <v>101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4"/>
      <c r="W12" s="194"/>
      <c r="X12" s="57"/>
      <c r="Y12" s="57"/>
      <c r="Z12" s="57"/>
      <c r="AA12" s="57"/>
      <c r="AB12" s="38"/>
    </row>
    <row r="13" spans="1:36" s="75" customFormat="1" ht="15.75">
      <c r="A13" s="72"/>
      <c r="B13" s="334" t="s">
        <v>0</v>
      </c>
      <c r="C13" s="324" t="s">
        <v>1</v>
      </c>
      <c r="D13" s="327" t="s">
        <v>54</v>
      </c>
      <c r="E13" s="327"/>
      <c r="F13" s="327"/>
      <c r="G13" s="327"/>
      <c r="H13" s="320" t="s">
        <v>9</v>
      </c>
      <c r="I13" s="320"/>
      <c r="J13" s="331" t="s">
        <v>71</v>
      </c>
      <c r="K13" s="332"/>
      <c r="L13" s="330" t="s">
        <v>72</v>
      </c>
      <c r="M13" s="329"/>
      <c r="N13" s="325" t="s">
        <v>280</v>
      </c>
      <c r="O13" s="326"/>
      <c r="P13" s="325" t="s">
        <v>74</v>
      </c>
      <c r="Q13" s="326"/>
      <c r="R13" s="325" t="s">
        <v>262</v>
      </c>
      <c r="S13" s="326"/>
      <c r="T13" s="320" t="s">
        <v>75</v>
      </c>
      <c r="U13" s="320"/>
      <c r="V13" s="333" t="s">
        <v>263</v>
      </c>
      <c r="W13" s="333"/>
      <c r="X13" s="320" t="s">
        <v>279</v>
      </c>
      <c r="Y13" s="320"/>
      <c r="Z13" s="328"/>
      <c r="AA13" s="329"/>
      <c r="AB13" s="325"/>
      <c r="AC13" s="326"/>
      <c r="AD13" s="73"/>
      <c r="AE13" s="74"/>
      <c r="AF13" s="73"/>
      <c r="AG13" s="73"/>
      <c r="AH13" s="73"/>
      <c r="AI13" s="74"/>
      <c r="AJ13" s="72"/>
    </row>
    <row r="14" spans="1:36" s="75" customFormat="1" ht="15.75">
      <c r="A14" s="72"/>
      <c r="B14" s="335"/>
      <c r="C14" s="324"/>
      <c r="D14" s="67" t="s">
        <v>55</v>
      </c>
      <c r="E14" s="67" t="s">
        <v>56</v>
      </c>
      <c r="F14" s="127" t="s">
        <v>57</v>
      </c>
      <c r="G14" s="128" t="s">
        <v>58</v>
      </c>
      <c r="H14" s="52" t="s">
        <v>4</v>
      </c>
      <c r="I14" s="52" t="s">
        <v>5</v>
      </c>
      <c r="J14" s="261" t="s">
        <v>4</v>
      </c>
      <c r="K14" s="261" t="s">
        <v>5</v>
      </c>
      <c r="L14" s="155" t="s">
        <v>4</v>
      </c>
      <c r="M14" s="155" t="s">
        <v>5</v>
      </c>
      <c r="N14" s="59" t="s">
        <v>4</v>
      </c>
      <c r="O14" s="62" t="s">
        <v>5</v>
      </c>
      <c r="P14" s="155" t="s">
        <v>4</v>
      </c>
      <c r="Q14" s="155" t="s">
        <v>5</v>
      </c>
      <c r="R14" s="62" t="s">
        <v>4</v>
      </c>
      <c r="S14" s="62" t="s">
        <v>5</v>
      </c>
      <c r="T14" s="261" t="s">
        <v>4</v>
      </c>
      <c r="U14" s="261" t="s">
        <v>5</v>
      </c>
      <c r="V14" s="261" t="s">
        <v>4</v>
      </c>
      <c r="W14" s="261" t="s">
        <v>5</v>
      </c>
      <c r="X14" s="62" t="s">
        <v>4</v>
      </c>
      <c r="Y14" s="62" t="s">
        <v>5</v>
      </c>
      <c r="Z14" s="261" t="s">
        <v>4</v>
      </c>
      <c r="AA14" s="261" t="s">
        <v>5</v>
      </c>
      <c r="AB14" s="62" t="s">
        <v>4</v>
      </c>
      <c r="AC14" s="62" t="s">
        <v>5</v>
      </c>
      <c r="AD14" s="73"/>
      <c r="AE14" s="73"/>
      <c r="AF14" s="73"/>
      <c r="AG14" s="73"/>
      <c r="AH14" s="73"/>
      <c r="AI14" s="74"/>
      <c r="AJ14" s="72"/>
    </row>
    <row r="15" spans="1:36" s="75" customFormat="1" ht="15.75">
      <c r="A15" s="282">
        <v>1</v>
      </c>
      <c r="B15" s="174" t="s">
        <v>78</v>
      </c>
      <c r="C15" s="16" t="s">
        <v>77</v>
      </c>
      <c r="D15" s="66">
        <v>1.5</v>
      </c>
      <c r="E15" s="66">
        <v>1</v>
      </c>
      <c r="F15" s="129"/>
      <c r="G15" s="130"/>
      <c r="H15" s="76"/>
      <c r="I15" s="61"/>
      <c r="J15" s="76">
        <v>4</v>
      </c>
      <c r="K15" s="259">
        <f>D15*E15*15</f>
        <v>22.5</v>
      </c>
      <c r="L15" s="76"/>
      <c r="M15" s="61"/>
      <c r="N15" s="14"/>
      <c r="O15" s="14"/>
      <c r="P15" s="76"/>
      <c r="Q15" s="61"/>
      <c r="R15" s="76"/>
      <c r="S15" s="61"/>
      <c r="T15" s="76"/>
      <c r="U15" s="61"/>
      <c r="V15" s="95"/>
      <c r="W15" s="61"/>
      <c r="X15" s="76"/>
      <c r="Y15" s="61"/>
      <c r="Z15" s="76"/>
      <c r="AA15" s="61"/>
      <c r="AB15" s="76"/>
      <c r="AC15" s="61"/>
      <c r="AD15" s="73"/>
      <c r="AE15" s="73"/>
      <c r="AF15" s="73"/>
      <c r="AG15" s="73"/>
      <c r="AH15" s="73"/>
      <c r="AI15" s="74"/>
      <c r="AJ15" s="72"/>
    </row>
    <row r="16" spans="1:36" s="75" customFormat="1" ht="15.75">
      <c r="A16" s="282"/>
      <c r="B16" s="198" t="s">
        <v>80</v>
      </c>
      <c r="C16" s="16" t="s">
        <v>77</v>
      </c>
      <c r="D16" s="50">
        <v>1.5</v>
      </c>
      <c r="E16" s="14">
        <v>1.5</v>
      </c>
      <c r="F16" s="131"/>
      <c r="G16" s="132"/>
      <c r="H16" s="76"/>
      <c r="I16" s="61"/>
      <c r="J16" s="76">
        <v>15</v>
      </c>
      <c r="K16" s="259">
        <f>D16*E16*2</f>
        <v>4.5</v>
      </c>
      <c r="L16" s="76"/>
      <c r="M16" s="61"/>
      <c r="N16" s="14"/>
      <c r="O16" s="14"/>
      <c r="P16" s="76"/>
      <c r="Q16" s="61"/>
      <c r="R16" s="76"/>
      <c r="S16" s="61"/>
      <c r="T16" s="76"/>
      <c r="U16" s="61"/>
      <c r="V16" s="95"/>
      <c r="W16" s="61"/>
      <c r="X16" s="76"/>
      <c r="Y16" s="61"/>
      <c r="Z16" s="76"/>
      <c r="AA16" s="61"/>
      <c r="AB16" s="76"/>
      <c r="AC16" s="61"/>
      <c r="AD16" s="73"/>
      <c r="AE16" s="73"/>
      <c r="AF16" s="73"/>
      <c r="AG16" s="73"/>
      <c r="AH16" s="73"/>
      <c r="AI16" s="74"/>
      <c r="AJ16" s="72"/>
    </row>
    <row r="17" spans="1:36" s="87" customFormat="1" ht="15.75">
      <c r="A17" s="282"/>
      <c r="B17" s="198" t="s">
        <v>84</v>
      </c>
      <c r="C17" s="16" t="s">
        <v>77</v>
      </c>
      <c r="D17" s="50">
        <v>1.5</v>
      </c>
      <c r="E17" s="50">
        <v>2.5</v>
      </c>
      <c r="F17" s="133"/>
      <c r="G17" s="133"/>
      <c r="H17" s="82">
        <v>3</v>
      </c>
      <c r="I17" s="81">
        <f>D17*E17*16</f>
        <v>60</v>
      </c>
      <c r="J17" s="82"/>
      <c r="K17" s="81"/>
      <c r="L17" s="82"/>
      <c r="M17" s="81"/>
      <c r="N17" s="50"/>
      <c r="O17" s="50"/>
      <c r="P17" s="82"/>
      <c r="Q17" s="81"/>
      <c r="R17" s="82"/>
      <c r="S17" s="81"/>
      <c r="T17" s="82"/>
      <c r="U17" s="81"/>
      <c r="V17" s="98"/>
      <c r="W17" s="81"/>
      <c r="X17" s="82"/>
      <c r="Y17" s="81"/>
      <c r="Z17" s="99"/>
      <c r="AA17" s="81"/>
      <c r="AB17" s="82"/>
      <c r="AC17" s="81"/>
      <c r="AI17" s="88"/>
      <c r="AJ17" s="88"/>
    </row>
    <row r="18" spans="1:36" s="87" customFormat="1" ht="15.75">
      <c r="A18" s="283"/>
      <c r="B18" s="198" t="s">
        <v>86</v>
      </c>
      <c r="C18" s="16" t="s">
        <v>77</v>
      </c>
      <c r="D18" s="50">
        <v>1.5</v>
      </c>
      <c r="E18" s="50">
        <v>2</v>
      </c>
      <c r="F18" s="133"/>
      <c r="G18" s="133"/>
      <c r="H18" s="82">
        <v>1</v>
      </c>
      <c r="I18" s="81">
        <f>D18*E18*20</f>
        <v>60</v>
      </c>
      <c r="J18" s="82"/>
      <c r="K18" s="81"/>
      <c r="L18" s="82"/>
      <c r="M18" s="81"/>
      <c r="N18" s="50"/>
      <c r="O18" s="50"/>
      <c r="P18" s="82"/>
      <c r="Q18" s="81"/>
      <c r="R18" s="82"/>
      <c r="S18" s="81"/>
      <c r="T18" s="82"/>
      <c r="U18" s="81"/>
      <c r="V18" s="100"/>
      <c r="W18" s="81"/>
      <c r="X18" s="82"/>
      <c r="Y18" s="81"/>
      <c r="Z18" s="82"/>
      <c r="AA18" s="81"/>
      <c r="AB18" s="82"/>
      <c r="AC18" s="81"/>
      <c r="AI18" s="88"/>
      <c r="AJ18" s="88"/>
    </row>
    <row r="19" spans="1:36" s="75" customFormat="1" ht="15.75">
      <c r="A19" s="281">
        <v>2</v>
      </c>
      <c r="B19" s="200" t="s">
        <v>95</v>
      </c>
      <c r="C19" s="16" t="s">
        <v>99</v>
      </c>
      <c r="D19" s="14">
        <v>1.5</v>
      </c>
      <c r="E19" s="117">
        <v>2</v>
      </c>
      <c r="F19" s="131"/>
      <c r="G19" s="131"/>
      <c r="H19" s="76">
        <v>4</v>
      </c>
      <c r="I19" s="61">
        <f>D19*E19*15</f>
        <v>45</v>
      </c>
      <c r="J19" s="76"/>
      <c r="K19" s="259"/>
      <c r="L19" s="76"/>
      <c r="M19" s="81"/>
      <c r="N19" s="14"/>
      <c r="O19" s="14"/>
      <c r="P19" s="76"/>
      <c r="Q19" s="61"/>
      <c r="R19" s="76"/>
      <c r="S19" s="116"/>
      <c r="T19" s="76"/>
      <c r="U19" s="61"/>
      <c r="V19" s="94"/>
      <c r="W19" s="61"/>
      <c r="X19" s="76"/>
      <c r="Y19" s="61"/>
      <c r="Z19" s="76"/>
      <c r="AA19" s="61"/>
      <c r="AB19" s="76"/>
      <c r="AC19" s="61"/>
      <c r="AD19" s="73"/>
      <c r="AE19" s="73"/>
      <c r="AF19" s="73"/>
      <c r="AG19" s="73"/>
      <c r="AH19" s="73"/>
      <c r="AI19" s="74"/>
      <c r="AJ19" s="72"/>
    </row>
    <row r="20" spans="1:36" s="75" customFormat="1" ht="15.75">
      <c r="A20" s="282"/>
      <c r="B20" s="200" t="s">
        <v>102</v>
      </c>
      <c r="C20" s="16" t="s">
        <v>99</v>
      </c>
      <c r="D20" s="111" t="s">
        <v>65</v>
      </c>
      <c r="E20" s="111" t="s">
        <v>103</v>
      </c>
      <c r="F20" s="131"/>
      <c r="G20" s="131"/>
      <c r="H20" s="76"/>
      <c r="I20" s="61"/>
      <c r="J20" s="76">
        <v>4</v>
      </c>
      <c r="K20" s="116">
        <f>D20*E20*15</f>
        <v>22.5</v>
      </c>
      <c r="L20" s="76">
        <v>31</v>
      </c>
      <c r="M20" s="61">
        <v>0</v>
      </c>
      <c r="N20" s="14"/>
      <c r="O20" s="14"/>
      <c r="P20" s="76"/>
      <c r="Q20" s="116"/>
      <c r="R20" s="76"/>
      <c r="S20" s="61"/>
      <c r="T20" s="76"/>
      <c r="U20" s="61"/>
      <c r="V20" s="95"/>
      <c r="W20" s="116"/>
      <c r="X20" s="76"/>
      <c r="Y20" s="61"/>
      <c r="Z20" s="76"/>
      <c r="AA20" s="61"/>
      <c r="AB20" s="76"/>
      <c r="AC20" s="61"/>
      <c r="AD20" s="73"/>
      <c r="AE20" s="73"/>
      <c r="AF20" s="73"/>
      <c r="AG20" s="73"/>
      <c r="AH20" s="73"/>
      <c r="AI20" s="74"/>
      <c r="AJ20" s="72"/>
    </row>
    <row r="21" spans="1:36" s="87" customFormat="1" ht="15.75">
      <c r="A21" s="282"/>
      <c r="B21" s="198" t="s">
        <v>105</v>
      </c>
      <c r="C21" s="51" t="s">
        <v>99</v>
      </c>
      <c r="D21" s="113" t="s">
        <v>65</v>
      </c>
      <c r="E21" s="113" t="s">
        <v>65</v>
      </c>
      <c r="F21" s="133"/>
      <c r="G21" s="133"/>
      <c r="H21" s="82"/>
      <c r="I21" s="81"/>
      <c r="J21" s="82"/>
      <c r="K21" s="81"/>
      <c r="L21" s="82"/>
      <c r="M21" s="81"/>
      <c r="N21" s="50"/>
      <c r="O21" s="50"/>
      <c r="P21" s="82"/>
      <c r="Q21" s="222"/>
      <c r="R21" s="82"/>
      <c r="S21" s="81"/>
      <c r="T21" s="82"/>
      <c r="U21" s="81"/>
      <c r="V21" s="100"/>
      <c r="W21" s="222"/>
      <c r="X21" s="82"/>
      <c r="Y21" s="81"/>
      <c r="Z21" s="82"/>
      <c r="AA21" s="81"/>
      <c r="AB21" s="82"/>
      <c r="AC21" s="81"/>
      <c r="AI21" s="88"/>
      <c r="AJ21" s="88"/>
    </row>
    <row r="22" spans="1:36" s="75" customFormat="1" ht="15.75">
      <c r="A22" s="283"/>
      <c r="B22" s="198" t="s">
        <v>106</v>
      </c>
      <c r="C22" s="51" t="s">
        <v>99</v>
      </c>
      <c r="D22" s="111" t="s">
        <v>65</v>
      </c>
      <c r="E22" s="111" t="s">
        <v>110</v>
      </c>
      <c r="F22" s="131"/>
      <c r="G22" s="131"/>
      <c r="H22" s="77">
        <v>2</v>
      </c>
      <c r="I22" s="119">
        <f>D22*E22*18</f>
        <v>62.099999999999994</v>
      </c>
      <c r="J22" s="77"/>
      <c r="K22" s="78"/>
      <c r="L22" s="76"/>
      <c r="M22" s="61"/>
      <c r="N22" s="14"/>
      <c r="O22" s="14"/>
      <c r="P22" s="77"/>
      <c r="Q22" s="78"/>
      <c r="R22" s="77"/>
      <c r="S22" s="78"/>
      <c r="T22" s="77"/>
      <c r="U22" s="78"/>
      <c r="V22" s="95"/>
      <c r="W22" s="119"/>
      <c r="X22" s="77"/>
      <c r="Y22" s="78"/>
      <c r="Z22" s="77"/>
      <c r="AA22" s="78"/>
      <c r="AB22" s="77"/>
      <c r="AC22" s="78"/>
      <c r="AD22" s="73"/>
      <c r="AE22" s="73"/>
      <c r="AF22" s="73"/>
      <c r="AG22" s="73"/>
      <c r="AH22" s="73"/>
      <c r="AI22" s="74"/>
      <c r="AJ22" s="72"/>
    </row>
    <row r="23" spans="1:36" s="75" customFormat="1" ht="15.75">
      <c r="A23" s="281">
        <v>3</v>
      </c>
      <c r="B23" s="234" t="s">
        <v>112</v>
      </c>
      <c r="C23" s="16" t="s">
        <v>113</v>
      </c>
      <c r="D23" s="111" t="s">
        <v>65</v>
      </c>
      <c r="E23" s="111" t="s">
        <v>103</v>
      </c>
      <c r="F23" s="131"/>
      <c r="G23" s="124"/>
      <c r="H23" s="77"/>
      <c r="I23" s="78"/>
      <c r="J23" s="77">
        <v>7</v>
      </c>
      <c r="K23" s="119">
        <f>D23*E23*12</f>
        <v>18</v>
      </c>
      <c r="L23" s="76">
        <v>3</v>
      </c>
      <c r="M23" s="116">
        <f>D23*E23*16</f>
        <v>24</v>
      </c>
      <c r="N23" s="14"/>
      <c r="O23" s="14"/>
      <c r="P23" s="77">
        <v>26</v>
      </c>
      <c r="Q23" s="78">
        <v>0</v>
      </c>
      <c r="R23" s="77"/>
      <c r="S23" s="78"/>
      <c r="T23" s="77"/>
      <c r="U23" s="78"/>
      <c r="V23" s="95"/>
      <c r="W23" s="78"/>
      <c r="X23" s="77"/>
      <c r="Y23" s="78"/>
      <c r="Z23" s="77"/>
      <c r="AA23" s="78"/>
      <c r="AB23" s="77"/>
      <c r="AC23" s="78"/>
      <c r="AD23" s="73"/>
      <c r="AE23" s="73"/>
      <c r="AF23" s="73"/>
      <c r="AG23" s="73"/>
      <c r="AH23" s="73"/>
      <c r="AI23" s="74"/>
      <c r="AJ23" s="72"/>
    </row>
    <row r="24" spans="1:36" s="75" customFormat="1" ht="15.75">
      <c r="A24" s="282"/>
      <c r="B24" s="234" t="s">
        <v>114</v>
      </c>
      <c r="C24" s="16" t="s">
        <v>113</v>
      </c>
      <c r="D24" s="111" t="s">
        <v>65</v>
      </c>
      <c r="E24" s="111" t="s">
        <v>65</v>
      </c>
      <c r="F24" s="131"/>
      <c r="G24" s="123"/>
      <c r="H24" s="77"/>
      <c r="I24" s="78"/>
      <c r="J24" s="77">
        <v>18</v>
      </c>
      <c r="K24" s="119">
        <f>D24*E24*2</f>
        <v>4.5</v>
      </c>
      <c r="L24" s="76">
        <v>11</v>
      </c>
      <c r="M24" s="116">
        <f>D24*E24*8</f>
        <v>18</v>
      </c>
      <c r="N24" s="14"/>
      <c r="O24" s="14"/>
      <c r="P24" s="77"/>
      <c r="Q24" s="78"/>
      <c r="R24" s="77"/>
      <c r="S24" s="78"/>
      <c r="T24" s="77"/>
      <c r="U24" s="78"/>
      <c r="V24" s="94"/>
      <c r="W24" s="78"/>
      <c r="X24" s="77"/>
      <c r="Y24" s="78"/>
      <c r="Z24" s="77"/>
      <c r="AA24" s="78"/>
      <c r="AB24" s="77"/>
      <c r="AC24" s="78"/>
      <c r="AD24" s="73"/>
      <c r="AE24" s="73"/>
      <c r="AF24" s="73"/>
      <c r="AG24" s="73"/>
      <c r="AH24" s="73"/>
      <c r="AI24" s="74"/>
      <c r="AJ24" s="72"/>
    </row>
    <row r="25" spans="1:36" s="75" customFormat="1" ht="15.75">
      <c r="A25" s="282"/>
      <c r="B25" s="234" t="s">
        <v>115</v>
      </c>
      <c r="C25" s="16" t="s">
        <v>113</v>
      </c>
      <c r="D25" s="111" t="s">
        <v>65</v>
      </c>
      <c r="E25" s="111" t="s">
        <v>65</v>
      </c>
      <c r="F25" s="131"/>
      <c r="G25" s="132"/>
      <c r="H25" s="77"/>
      <c r="I25" s="119"/>
      <c r="J25" s="77"/>
      <c r="K25" s="266"/>
      <c r="L25" s="76"/>
      <c r="M25" s="116"/>
      <c r="N25" s="14"/>
      <c r="O25" s="111"/>
      <c r="P25" s="77"/>
      <c r="Q25" s="78"/>
      <c r="R25" s="77"/>
      <c r="S25" s="78"/>
      <c r="T25" s="77"/>
      <c r="U25" s="78"/>
      <c r="V25" s="94"/>
      <c r="W25" s="78"/>
      <c r="X25" s="77"/>
      <c r="Y25" s="78"/>
      <c r="Z25" s="77"/>
      <c r="AA25" s="78"/>
      <c r="AB25" s="77"/>
      <c r="AC25" s="119"/>
      <c r="AD25" s="73"/>
      <c r="AE25" s="73"/>
      <c r="AF25" s="73"/>
      <c r="AG25" s="73"/>
      <c r="AH25" s="73"/>
      <c r="AI25" s="74"/>
      <c r="AJ25" s="72"/>
    </row>
    <row r="26" spans="1:36" s="75" customFormat="1" ht="15.75">
      <c r="A26" s="282"/>
      <c r="B26" s="234" t="s">
        <v>116</v>
      </c>
      <c r="C26" s="16" t="s">
        <v>113</v>
      </c>
      <c r="D26" s="111" t="s">
        <v>65</v>
      </c>
      <c r="E26" s="111" t="s">
        <v>70</v>
      </c>
      <c r="F26" s="131"/>
      <c r="G26" s="131"/>
      <c r="H26" s="77">
        <v>2</v>
      </c>
      <c r="I26" s="119">
        <f>D26*E26*18</f>
        <v>54</v>
      </c>
      <c r="J26" s="77"/>
      <c r="K26" s="266"/>
      <c r="L26" s="76"/>
      <c r="M26" s="61"/>
      <c r="N26" s="77"/>
      <c r="O26" s="79"/>
      <c r="P26" s="77"/>
      <c r="Q26" s="78"/>
      <c r="R26" s="77"/>
      <c r="S26" s="78"/>
      <c r="T26" s="77"/>
      <c r="U26" s="78"/>
      <c r="V26" s="94"/>
      <c r="W26" s="78"/>
      <c r="X26" s="77"/>
      <c r="Y26" s="78"/>
      <c r="Z26" s="77"/>
      <c r="AA26" s="119"/>
      <c r="AB26" s="77"/>
      <c r="AC26" s="78"/>
      <c r="AD26" s="73"/>
      <c r="AE26" s="73"/>
      <c r="AF26" s="73"/>
      <c r="AG26" s="73"/>
      <c r="AH26" s="73"/>
      <c r="AI26" s="74"/>
      <c r="AJ26" s="72"/>
    </row>
    <row r="27" spans="1:36" s="75" customFormat="1" ht="15.75">
      <c r="A27" s="283"/>
      <c r="B27" s="234" t="s">
        <v>117</v>
      </c>
      <c r="C27" s="16" t="s">
        <v>113</v>
      </c>
      <c r="D27" s="111" t="s">
        <v>65</v>
      </c>
      <c r="E27" s="111" t="s">
        <v>110</v>
      </c>
      <c r="F27" s="131"/>
      <c r="G27" s="131"/>
      <c r="H27" s="77" t="s">
        <v>249</v>
      </c>
      <c r="I27" s="119">
        <f>D27*E27*1</f>
        <v>3.4499999999999997</v>
      </c>
      <c r="J27" s="77"/>
      <c r="K27" s="78"/>
      <c r="L27" s="76"/>
      <c r="M27" s="61"/>
      <c r="N27" s="77"/>
      <c r="O27" s="79"/>
      <c r="P27" s="80"/>
      <c r="Q27" s="78"/>
      <c r="R27" s="77"/>
      <c r="S27" s="78"/>
      <c r="T27" s="77"/>
      <c r="U27" s="78"/>
      <c r="V27" s="95"/>
      <c r="W27" s="119"/>
      <c r="X27" s="77"/>
      <c r="Y27" s="78"/>
      <c r="Z27" s="77"/>
      <c r="AA27" s="78"/>
      <c r="AB27" s="77"/>
      <c r="AC27" s="78"/>
      <c r="AD27" s="73"/>
      <c r="AE27" s="73"/>
      <c r="AF27" s="73"/>
      <c r="AG27" s="73"/>
      <c r="AH27" s="73"/>
      <c r="AI27" s="74"/>
      <c r="AJ27" s="72"/>
    </row>
    <row r="28" spans="1:36" s="75" customFormat="1" ht="15.75">
      <c r="A28" s="258"/>
      <c r="B28" s="255" t="s">
        <v>247</v>
      </c>
      <c r="C28" s="16">
        <v>42491</v>
      </c>
      <c r="D28" s="111" t="s">
        <v>65</v>
      </c>
      <c r="E28" s="111" t="s">
        <v>110</v>
      </c>
      <c r="F28" s="131"/>
      <c r="G28" s="131"/>
      <c r="H28" s="267" t="s">
        <v>248</v>
      </c>
      <c r="I28" s="268">
        <f>D28*E28*2</f>
        <v>6.8999999999999995</v>
      </c>
      <c r="J28" s="267"/>
      <c r="K28" s="267"/>
      <c r="L28" s="14"/>
      <c r="M28" s="14"/>
      <c r="N28" s="267"/>
      <c r="O28" s="267"/>
      <c r="P28" s="15"/>
      <c r="Q28" s="267"/>
      <c r="R28" s="267"/>
      <c r="S28" s="78"/>
      <c r="T28" s="77"/>
      <c r="U28" s="78"/>
      <c r="V28" s="95"/>
      <c r="W28" s="119"/>
      <c r="X28" s="77"/>
      <c r="Y28" s="78"/>
      <c r="Z28" s="77"/>
      <c r="AA28" s="78"/>
      <c r="AB28" s="77"/>
      <c r="AC28" s="78"/>
      <c r="AD28" s="73"/>
      <c r="AE28" s="73"/>
      <c r="AF28" s="73"/>
      <c r="AG28" s="73"/>
      <c r="AH28" s="73"/>
      <c r="AI28" s="74"/>
      <c r="AJ28" s="72"/>
    </row>
    <row r="29" spans="1:36" s="75" customFormat="1" ht="15.75">
      <c r="A29" s="15"/>
      <c r="B29" s="255" t="s">
        <v>221</v>
      </c>
      <c r="C29" s="16">
        <v>42491</v>
      </c>
      <c r="D29" s="111" t="s">
        <v>65</v>
      </c>
      <c r="E29" s="111" t="s">
        <v>110</v>
      </c>
      <c r="F29" s="131"/>
      <c r="G29" s="131"/>
      <c r="H29" s="14" t="s">
        <v>246</v>
      </c>
      <c r="I29" s="111">
        <f>D29*E29*2</f>
        <v>6.8999999999999995</v>
      </c>
      <c r="J29" s="14"/>
      <c r="K29" s="61"/>
      <c r="L29" s="76"/>
      <c r="M29" s="61"/>
      <c r="N29" s="77"/>
      <c r="O29" s="79"/>
      <c r="P29" s="77"/>
      <c r="Q29" s="78"/>
      <c r="R29" s="77"/>
      <c r="S29" s="78"/>
      <c r="T29" s="77"/>
      <c r="U29" s="78"/>
      <c r="V29" s="77"/>
      <c r="W29" s="78"/>
      <c r="X29" s="77"/>
      <c r="Y29" s="78"/>
      <c r="Z29" s="77"/>
      <c r="AA29" s="78"/>
      <c r="AB29" s="77"/>
      <c r="AC29" s="78"/>
      <c r="AD29" s="73"/>
      <c r="AE29" s="73"/>
      <c r="AF29" s="73"/>
      <c r="AG29" s="73"/>
      <c r="AH29" s="73"/>
      <c r="AI29" s="74"/>
      <c r="AJ29" s="72"/>
    </row>
    <row r="30" spans="1:36" s="75" customFormat="1" ht="15.75">
      <c r="A30" s="15"/>
      <c r="B30" s="255" t="s">
        <v>222</v>
      </c>
      <c r="C30" s="17">
        <v>42512</v>
      </c>
      <c r="D30" s="112" t="s">
        <v>65</v>
      </c>
      <c r="E30" s="112" t="s">
        <v>110</v>
      </c>
      <c r="F30" s="134"/>
      <c r="G30" s="134"/>
      <c r="H30" s="14" t="s">
        <v>245</v>
      </c>
      <c r="I30" s="111">
        <f>D30*E30*1</f>
        <v>3.4499999999999997</v>
      </c>
      <c r="J30" s="14"/>
      <c r="K30" s="61"/>
      <c r="L30" s="76"/>
      <c r="M30" s="61"/>
      <c r="N30" s="77"/>
      <c r="O30" s="79"/>
      <c r="P30" s="77"/>
      <c r="Q30" s="78"/>
      <c r="R30" s="77"/>
      <c r="S30" s="78"/>
      <c r="T30" s="77"/>
      <c r="U30" s="78"/>
      <c r="V30" s="77"/>
      <c r="W30" s="78"/>
      <c r="X30" s="77"/>
      <c r="Y30" s="78"/>
      <c r="Z30" s="77"/>
      <c r="AA30" s="78"/>
      <c r="AB30" s="77"/>
      <c r="AC30" s="119"/>
      <c r="AD30" s="73"/>
      <c r="AE30" s="73"/>
      <c r="AF30" s="73"/>
      <c r="AG30" s="73"/>
      <c r="AH30" s="73"/>
      <c r="AI30" s="74"/>
      <c r="AJ30" s="72"/>
    </row>
    <row r="31" spans="1:36" s="87" customFormat="1" ht="15.75">
      <c r="A31" s="50"/>
      <c r="B31" s="147" t="s">
        <v>223</v>
      </c>
      <c r="C31" s="51">
        <v>38841</v>
      </c>
      <c r="D31" s="113" t="s">
        <v>65</v>
      </c>
      <c r="E31" s="113" t="s">
        <v>110</v>
      </c>
      <c r="F31" s="133"/>
      <c r="G31" s="133"/>
      <c r="H31" s="50" t="s">
        <v>244</v>
      </c>
      <c r="I31" s="113">
        <f>D31*E31*1</f>
        <v>3.4499999999999997</v>
      </c>
      <c r="J31" s="50"/>
      <c r="K31" s="81"/>
      <c r="L31" s="82"/>
      <c r="M31" s="81"/>
      <c r="N31" s="82"/>
      <c r="O31" s="83"/>
      <c r="P31" s="84"/>
      <c r="Q31" s="85"/>
      <c r="R31" s="84"/>
      <c r="S31" s="85"/>
      <c r="T31" s="86"/>
      <c r="U31" s="63"/>
      <c r="V31" s="86"/>
      <c r="W31" s="63"/>
      <c r="X31" s="86"/>
      <c r="Y31" s="148"/>
      <c r="Z31" s="86"/>
      <c r="AA31" s="149"/>
      <c r="AB31" s="86"/>
      <c r="AC31" s="63"/>
      <c r="AI31" s="88"/>
      <c r="AJ31" s="88"/>
    </row>
    <row r="32" spans="1:36" s="75" customFormat="1" ht="15.75">
      <c r="A32" s="15"/>
      <c r="B32" s="147" t="s">
        <v>224</v>
      </c>
      <c r="C32" s="51">
        <v>38841</v>
      </c>
      <c r="D32" s="111" t="s">
        <v>65</v>
      </c>
      <c r="E32" s="111" t="s">
        <v>110</v>
      </c>
      <c r="F32" s="131"/>
      <c r="G32" s="131"/>
      <c r="H32" s="14" t="s">
        <v>243</v>
      </c>
      <c r="I32" s="111">
        <f>D32*E32*2</f>
        <v>6.8999999999999995</v>
      </c>
      <c r="J32" s="14"/>
      <c r="K32" s="61"/>
      <c r="L32" s="76"/>
      <c r="M32" s="61"/>
      <c r="N32" s="76"/>
      <c r="O32" s="60"/>
      <c r="P32" s="77"/>
      <c r="Q32" s="78"/>
      <c r="R32" s="76"/>
      <c r="S32" s="61"/>
      <c r="T32" s="76"/>
      <c r="U32" s="61"/>
      <c r="V32" s="76"/>
      <c r="W32" s="61"/>
      <c r="X32" s="76"/>
      <c r="Y32" s="61"/>
      <c r="Z32" s="76"/>
      <c r="AA32" s="116"/>
      <c r="AB32" s="76"/>
      <c r="AC32" s="61"/>
      <c r="AD32" s="73"/>
      <c r="AE32" s="73"/>
      <c r="AF32" s="73"/>
      <c r="AG32" s="73"/>
      <c r="AH32" s="73"/>
      <c r="AI32" s="74"/>
      <c r="AJ32" s="72"/>
    </row>
    <row r="33" spans="1:36" s="75" customFormat="1" ht="15.75">
      <c r="A33" s="50"/>
      <c r="B33" s="147" t="s">
        <v>225</v>
      </c>
      <c r="C33" s="51">
        <v>38841</v>
      </c>
      <c r="D33" s="111" t="s">
        <v>65</v>
      </c>
      <c r="E33" s="111" t="s">
        <v>70</v>
      </c>
      <c r="F33" s="131"/>
      <c r="G33" s="131"/>
      <c r="H33" s="14" t="s">
        <v>242</v>
      </c>
      <c r="I33" s="111">
        <f>D33*2*1</f>
        <v>3</v>
      </c>
      <c r="J33" s="14"/>
      <c r="K33" s="89"/>
      <c r="L33" s="90"/>
      <c r="M33" s="89"/>
      <c r="N33" s="90"/>
      <c r="O33" s="91"/>
      <c r="P33" s="92"/>
      <c r="Q33" s="93"/>
      <c r="R33" s="90"/>
      <c r="S33" s="89"/>
      <c r="T33" s="90"/>
      <c r="U33" s="89"/>
      <c r="V33" s="90"/>
      <c r="W33" s="89"/>
      <c r="X33" s="90"/>
      <c r="Y33" s="89"/>
      <c r="Z33" s="90"/>
      <c r="AA33" s="153"/>
      <c r="AB33" s="90"/>
      <c r="AC33" s="89"/>
      <c r="AD33" s="73"/>
      <c r="AE33" s="73"/>
      <c r="AF33" s="73"/>
      <c r="AG33" s="73"/>
      <c r="AH33" s="73"/>
      <c r="AI33" s="74"/>
      <c r="AJ33" s="72"/>
    </row>
    <row r="34" spans="1:36" s="75" customFormat="1" ht="15.75">
      <c r="A34" s="50"/>
      <c r="B34" s="147" t="s">
        <v>251</v>
      </c>
      <c r="C34" s="113" t="s">
        <v>250</v>
      </c>
      <c r="D34" s="111"/>
      <c r="E34" s="111"/>
      <c r="F34" s="131"/>
      <c r="G34" s="131"/>
      <c r="H34" s="14"/>
      <c r="I34" s="111"/>
      <c r="J34" s="14">
        <v>8</v>
      </c>
      <c r="K34" s="89"/>
      <c r="L34" s="90"/>
      <c r="M34" s="89"/>
      <c r="N34" s="90"/>
      <c r="O34" s="91"/>
      <c r="P34" s="92"/>
      <c r="Q34" s="93"/>
      <c r="R34" s="90"/>
      <c r="S34" s="89"/>
      <c r="T34" s="90"/>
      <c r="U34" s="89"/>
      <c r="V34" s="90"/>
      <c r="W34" s="89"/>
      <c r="X34" s="90"/>
      <c r="Y34" s="89"/>
      <c r="Z34" s="90"/>
      <c r="AA34" s="153"/>
      <c r="AB34" s="90"/>
      <c r="AC34" s="89"/>
      <c r="AD34" s="73"/>
      <c r="AE34" s="73"/>
      <c r="AF34" s="73"/>
      <c r="AG34" s="73"/>
      <c r="AH34" s="73"/>
      <c r="AI34" s="74"/>
      <c r="AJ34" s="72"/>
    </row>
    <row r="35" spans="1:36" s="75" customFormat="1" ht="15.75">
      <c r="A35" s="50"/>
      <c r="B35" s="147" t="s">
        <v>252</v>
      </c>
      <c r="C35" s="113" t="s">
        <v>250</v>
      </c>
      <c r="D35" s="111"/>
      <c r="E35" s="111"/>
      <c r="F35" s="131"/>
      <c r="G35" s="131"/>
      <c r="H35" s="14"/>
      <c r="I35" s="111"/>
      <c r="J35" s="14" t="s">
        <v>242</v>
      </c>
      <c r="K35" s="89"/>
      <c r="L35" s="90"/>
      <c r="M35" s="89"/>
      <c r="N35" s="90"/>
      <c r="O35" s="91"/>
      <c r="P35" s="92"/>
      <c r="Q35" s="93"/>
      <c r="R35" s="90"/>
      <c r="S35" s="89"/>
      <c r="T35" s="90"/>
      <c r="U35" s="89"/>
      <c r="V35" s="90"/>
      <c r="W35" s="89"/>
      <c r="X35" s="90"/>
      <c r="Y35" s="89"/>
      <c r="Z35" s="90"/>
      <c r="AA35" s="153"/>
      <c r="AB35" s="90"/>
      <c r="AC35" s="89"/>
      <c r="AD35" s="73"/>
      <c r="AE35" s="73"/>
      <c r="AF35" s="73"/>
      <c r="AG35" s="73"/>
      <c r="AH35" s="73"/>
      <c r="AI35" s="74"/>
      <c r="AJ35" s="72"/>
    </row>
    <row r="36" spans="1:36" s="75" customFormat="1" ht="15.75">
      <c r="A36" s="15"/>
      <c r="B36" s="260" t="s">
        <v>226</v>
      </c>
      <c r="C36" s="111" t="s">
        <v>227</v>
      </c>
      <c r="D36" s="112" t="s">
        <v>65</v>
      </c>
      <c r="E36" s="112" t="s">
        <v>110</v>
      </c>
      <c r="F36" s="134"/>
      <c r="G36" s="134"/>
      <c r="H36" s="14" t="s">
        <v>241</v>
      </c>
      <c r="I36" s="14">
        <v>0</v>
      </c>
      <c r="J36" s="14"/>
      <c r="K36" s="89"/>
      <c r="L36" s="90"/>
      <c r="M36" s="89"/>
      <c r="N36" s="90"/>
      <c r="O36" s="91"/>
      <c r="P36" s="92"/>
      <c r="Q36" s="93"/>
      <c r="R36" s="90"/>
      <c r="S36" s="89"/>
      <c r="T36" s="90"/>
      <c r="U36" s="89"/>
      <c r="V36" s="90"/>
      <c r="W36" s="89"/>
      <c r="X36" s="90"/>
      <c r="Y36" s="89"/>
      <c r="Z36" s="90"/>
      <c r="AA36" s="89"/>
      <c r="AB36" s="90"/>
      <c r="AC36" s="89"/>
      <c r="AD36" s="73"/>
      <c r="AE36" s="73"/>
      <c r="AF36" s="73"/>
      <c r="AG36" s="73"/>
      <c r="AH36" s="73"/>
      <c r="AI36" s="74"/>
      <c r="AJ36" s="72"/>
    </row>
    <row r="37" spans="1:36" s="75" customFormat="1" ht="15.75">
      <c r="A37" s="50"/>
      <c r="B37" s="260" t="s">
        <v>229</v>
      </c>
      <c r="C37" s="111" t="s">
        <v>228</v>
      </c>
      <c r="D37" s="111" t="s">
        <v>65</v>
      </c>
      <c r="E37" s="111" t="s">
        <v>70</v>
      </c>
      <c r="F37" s="131"/>
      <c r="G37" s="131"/>
      <c r="H37" s="14" t="s">
        <v>240</v>
      </c>
      <c r="I37" s="111">
        <f>D37*E37*1</f>
        <v>3</v>
      </c>
      <c r="J37" s="14"/>
      <c r="K37" s="61"/>
      <c r="L37" s="76"/>
      <c r="M37" s="61"/>
      <c r="N37" s="76"/>
      <c r="O37" s="60"/>
      <c r="P37" s="77"/>
      <c r="Q37" s="78"/>
      <c r="R37" s="76"/>
      <c r="S37" s="61"/>
      <c r="T37" s="76"/>
      <c r="U37" s="61"/>
      <c r="V37" s="76"/>
      <c r="W37" s="61"/>
      <c r="X37" s="76"/>
      <c r="Y37" s="61"/>
      <c r="Z37" s="76"/>
      <c r="AA37" s="61"/>
      <c r="AB37" s="76"/>
      <c r="AC37" s="61"/>
      <c r="AD37" s="73"/>
      <c r="AE37" s="73"/>
      <c r="AF37" s="73"/>
      <c r="AG37" s="73"/>
      <c r="AH37" s="73"/>
      <c r="AI37" s="74"/>
      <c r="AJ37" s="72"/>
    </row>
    <row r="38" spans="1:36" s="75" customFormat="1" ht="15.75">
      <c r="A38" s="15"/>
      <c r="B38" s="260" t="s">
        <v>230</v>
      </c>
      <c r="C38" s="111" t="s">
        <v>228</v>
      </c>
      <c r="D38" s="111" t="s">
        <v>65</v>
      </c>
      <c r="E38" s="111" t="s">
        <v>110</v>
      </c>
      <c r="F38" s="131"/>
      <c r="G38" s="131"/>
      <c r="H38" s="14" t="s">
        <v>239</v>
      </c>
      <c r="I38" s="14">
        <v>0</v>
      </c>
      <c r="J38" s="14"/>
      <c r="K38" s="89"/>
      <c r="L38" s="90"/>
      <c r="M38" s="89"/>
      <c r="N38" s="90"/>
      <c r="O38" s="91"/>
      <c r="P38" s="92"/>
      <c r="Q38" s="93"/>
      <c r="R38" s="90"/>
      <c r="S38" s="89"/>
      <c r="T38" s="90"/>
      <c r="U38" s="89"/>
      <c r="V38" s="90"/>
      <c r="W38" s="89"/>
      <c r="X38" s="90"/>
      <c r="Y38" s="89"/>
      <c r="Z38" s="90"/>
      <c r="AA38" s="89"/>
      <c r="AB38" s="90"/>
      <c r="AC38" s="89"/>
      <c r="AD38" s="73"/>
      <c r="AE38" s="73"/>
      <c r="AF38" s="73"/>
      <c r="AG38" s="73"/>
      <c r="AH38" s="73"/>
      <c r="AI38" s="74"/>
      <c r="AJ38" s="72"/>
    </row>
    <row r="39" spans="1:36" s="75" customFormat="1" ht="15.75">
      <c r="A39" s="50"/>
      <c r="B39" s="260" t="s">
        <v>231</v>
      </c>
      <c r="C39" s="111" t="s">
        <v>228</v>
      </c>
      <c r="D39" s="111" t="s">
        <v>65</v>
      </c>
      <c r="E39" s="111" t="s">
        <v>110</v>
      </c>
      <c r="F39" s="131"/>
      <c r="G39" s="131"/>
      <c r="H39" s="14" t="s">
        <v>238</v>
      </c>
      <c r="I39" s="111">
        <f>D39*E39*1</f>
        <v>3.4499999999999997</v>
      </c>
      <c r="J39" s="14"/>
      <c r="K39" s="89"/>
      <c r="L39" s="90"/>
      <c r="M39" s="89"/>
      <c r="N39" s="90"/>
      <c r="O39" s="91"/>
      <c r="P39" s="92"/>
      <c r="Q39" s="93"/>
      <c r="R39" s="90"/>
      <c r="S39" s="89"/>
      <c r="T39" s="90"/>
      <c r="U39" s="89"/>
      <c r="V39" s="90"/>
      <c r="W39" s="89"/>
      <c r="X39" s="90"/>
      <c r="Y39" s="89"/>
      <c r="Z39" s="90"/>
      <c r="AA39" s="153"/>
      <c r="AB39" s="90"/>
      <c r="AC39" s="89"/>
      <c r="AD39" s="73"/>
      <c r="AE39" s="73"/>
      <c r="AF39" s="73"/>
      <c r="AG39" s="73"/>
      <c r="AH39" s="73"/>
      <c r="AI39" s="74"/>
      <c r="AJ39" s="72"/>
    </row>
    <row r="40" spans="1:36" s="75" customFormat="1" ht="15.75">
      <c r="A40" s="15"/>
      <c r="B40" s="260" t="s">
        <v>232</v>
      </c>
      <c r="C40" s="111" t="s">
        <v>228</v>
      </c>
      <c r="D40" s="111" t="s">
        <v>65</v>
      </c>
      <c r="E40" s="111" t="s">
        <v>110</v>
      </c>
      <c r="F40" s="131"/>
      <c r="G40" s="131"/>
      <c r="H40" s="14" t="s">
        <v>237</v>
      </c>
      <c r="I40" s="111">
        <f>D40*E40*1</f>
        <v>3.4499999999999997</v>
      </c>
      <c r="J40" s="14"/>
      <c r="K40" s="89"/>
      <c r="L40" s="90"/>
      <c r="M40" s="89"/>
      <c r="N40" s="90"/>
      <c r="O40" s="91"/>
      <c r="P40" s="92"/>
      <c r="Q40" s="93"/>
      <c r="R40" s="90"/>
      <c r="S40" s="89"/>
      <c r="T40" s="90"/>
      <c r="U40" s="89"/>
      <c r="V40" s="90"/>
      <c r="W40" s="89"/>
      <c r="X40" s="90"/>
      <c r="Y40" s="89"/>
      <c r="Z40" s="90"/>
      <c r="AA40" s="89"/>
      <c r="AB40" s="90"/>
      <c r="AC40" s="89"/>
      <c r="AD40" s="73"/>
      <c r="AE40" s="73"/>
      <c r="AF40" s="73"/>
      <c r="AG40" s="73"/>
      <c r="AH40" s="73"/>
      <c r="AI40" s="74"/>
      <c r="AJ40" s="72"/>
    </row>
    <row r="41" spans="1:36" s="75" customFormat="1" ht="15.75">
      <c r="A41" s="50"/>
      <c r="B41" s="260" t="s">
        <v>229</v>
      </c>
      <c r="C41" s="111" t="s">
        <v>228</v>
      </c>
      <c r="D41" s="111" t="s">
        <v>65</v>
      </c>
      <c r="E41" s="111" t="s">
        <v>70</v>
      </c>
      <c r="F41" s="131"/>
      <c r="G41" s="156"/>
      <c r="H41" s="14" t="s">
        <v>236</v>
      </c>
      <c r="I41" s="14">
        <v>0</v>
      </c>
      <c r="J41" s="14"/>
      <c r="K41" s="89"/>
      <c r="L41" s="90"/>
      <c r="M41" s="89"/>
      <c r="N41" s="90"/>
      <c r="O41" s="91"/>
      <c r="P41" s="92"/>
      <c r="Q41" s="93"/>
      <c r="R41" s="90"/>
      <c r="S41" s="89"/>
      <c r="T41" s="90"/>
      <c r="U41" s="89"/>
      <c r="V41" s="90"/>
      <c r="W41" s="89"/>
      <c r="X41" s="90"/>
      <c r="Y41" s="89"/>
      <c r="Z41" s="90"/>
      <c r="AA41" s="89"/>
      <c r="AB41" s="90"/>
      <c r="AC41" s="89"/>
      <c r="AD41" s="73"/>
      <c r="AE41" s="73"/>
      <c r="AF41" s="73"/>
      <c r="AG41" s="73"/>
      <c r="AH41" s="73"/>
      <c r="AI41" s="74"/>
      <c r="AJ41" s="72"/>
    </row>
    <row r="42" spans="1:36" s="75" customFormat="1" ht="15.75">
      <c r="A42" s="50"/>
      <c r="B42" s="260" t="s">
        <v>253</v>
      </c>
      <c r="C42" s="111" t="s">
        <v>234</v>
      </c>
      <c r="D42" s="111"/>
      <c r="E42" s="111"/>
      <c r="F42" s="131"/>
      <c r="G42" s="156"/>
      <c r="H42" s="14"/>
      <c r="I42" s="14"/>
      <c r="J42" s="14">
        <v>2</v>
      </c>
      <c r="K42" s="89"/>
      <c r="L42" s="90"/>
      <c r="M42" s="89"/>
      <c r="N42" s="90"/>
      <c r="O42" s="91"/>
      <c r="P42" s="92"/>
      <c r="Q42" s="93"/>
      <c r="R42" s="90"/>
      <c r="S42" s="89"/>
      <c r="T42" s="90"/>
      <c r="U42" s="89"/>
      <c r="V42" s="90"/>
      <c r="W42" s="89"/>
      <c r="X42" s="90"/>
      <c r="Y42" s="89"/>
      <c r="Z42" s="90"/>
      <c r="AA42" s="89"/>
      <c r="AB42" s="90"/>
      <c r="AC42" s="89"/>
      <c r="AD42" s="73"/>
      <c r="AE42" s="73"/>
      <c r="AF42" s="73"/>
      <c r="AG42" s="73"/>
      <c r="AH42" s="73"/>
      <c r="AI42" s="74"/>
      <c r="AJ42" s="72"/>
    </row>
    <row r="43" spans="1:36" s="75" customFormat="1" ht="15.75">
      <c r="A43" s="15"/>
      <c r="B43" s="260" t="s">
        <v>233</v>
      </c>
      <c r="C43" s="111" t="s">
        <v>234</v>
      </c>
      <c r="D43" s="111" t="s">
        <v>65</v>
      </c>
      <c r="E43" s="111" t="s">
        <v>110</v>
      </c>
      <c r="F43" s="131"/>
      <c r="G43" s="131"/>
      <c r="H43" s="14" t="s">
        <v>235</v>
      </c>
      <c r="I43" s="14">
        <v>0</v>
      </c>
      <c r="J43" s="14"/>
      <c r="K43" s="89"/>
      <c r="L43" s="90"/>
      <c r="M43" s="89"/>
      <c r="N43" s="90"/>
      <c r="O43" s="91"/>
      <c r="P43" s="92"/>
      <c r="Q43" s="93"/>
      <c r="R43" s="90"/>
      <c r="S43" s="89"/>
      <c r="T43" s="90"/>
      <c r="U43" s="89"/>
      <c r="V43" s="90"/>
      <c r="W43" s="89"/>
      <c r="X43" s="90"/>
      <c r="Y43" s="89"/>
      <c r="Z43" s="90"/>
      <c r="AA43" s="153"/>
      <c r="AB43" s="90"/>
      <c r="AC43" s="89"/>
      <c r="AD43" s="73"/>
      <c r="AE43" s="73"/>
      <c r="AF43" s="73"/>
      <c r="AG43" s="73"/>
      <c r="AH43" s="73"/>
      <c r="AI43" s="74"/>
      <c r="AJ43" s="72"/>
    </row>
    <row r="44" spans="1:36" s="87" customFormat="1" ht="15.75">
      <c r="A44" s="50"/>
      <c r="B44" s="157" t="s">
        <v>261</v>
      </c>
      <c r="C44" s="113" t="s">
        <v>260</v>
      </c>
      <c r="D44" s="113"/>
      <c r="E44" s="113"/>
      <c r="F44" s="158">
        <v>2</v>
      </c>
      <c r="G44" s="158">
        <v>1</v>
      </c>
      <c r="H44" s="50"/>
      <c r="I44" s="50"/>
      <c r="J44" s="50">
        <v>3</v>
      </c>
      <c r="K44" s="159">
        <f>F44*G44*15</f>
        <v>30</v>
      </c>
      <c r="L44" s="160"/>
      <c r="M44" s="159"/>
      <c r="N44" s="160"/>
      <c r="O44" s="161"/>
      <c r="P44" s="162"/>
      <c r="Q44" s="163"/>
      <c r="R44" s="160">
        <v>2</v>
      </c>
      <c r="S44" s="159">
        <f>F44*G44*18</f>
        <v>36</v>
      </c>
      <c r="T44" s="160">
        <v>4</v>
      </c>
      <c r="U44" s="159">
        <f>F44*G44*15</f>
        <v>30</v>
      </c>
      <c r="V44" s="160"/>
      <c r="W44" s="159"/>
      <c r="X44" s="160"/>
      <c r="Y44" s="159"/>
      <c r="Z44" s="160"/>
      <c r="AA44" s="159"/>
      <c r="AB44" s="160"/>
      <c r="AC44" s="159"/>
      <c r="AI44" s="88"/>
      <c r="AJ44" s="88"/>
    </row>
    <row r="45" spans="1:36" s="75" customFormat="1" ht="15.75">
      <c r="A45" s="15"/>
      <c r="B45" s="157" t="s">
        <v>264</v>
      </c>
      <c r="C45" s="113" t="s">
        <v>260</v>
      </c>
      <c r="D45" s="111"/>
      <c r="E45" s="111"/>
      <c r="F45" s="156">
        <v>2</v>
      </c>
      <c r="G45" s="123">
        <v>1.5</v>
      </c>
      <c r="H45" s="14"/>
      <c r="I45" s="14"/>
      <c r="J45" s="14"/>
      <c r="K45" s="89"/>
      <c r="L45" s="90"/>
      <c r="M45" s="89"/>
      <c r="N45" s="90"/>
      <c r="O45" s="91"/>
      <c r="P45" s="92"/>
      <c r="Q45" s="93"/>
      <c r="R45" s="90"/>
      <c r="S45" s="89"/>
      <c r="T45" s="90"/>
      <c r="U45" s="89"/>
      <c r="V45" s="90">
        <v>4</v>
      </c>
      <c r="W45" s="89">
        <f>F45*G45*15</f>
        <v>45</v>
      </c>
      <c r="X45" s="90"/>
      <c r="Y45" s="89"/>
      <c r="Z45" s="90"/>
      <c r="AA45" s="89"/>
      <c r="AB45" s="90"/>
      <c r="AC45" s="89"/>
      <c r="AD45" s="73"/>
      <c r="AE45" s="73"/>
      <c r="AF45" s="73"/>
      <c r="AG45" s="73"/>
      <c r="AH45" s="73"/>
      <c r="AI45" s="74"/>
      <c r="AJ45" s="72"/>
    </row>
    <row r="46" spans="1:36" s="87" customFormat="1" ht="15.75">
      <c r="A46" s="50"/>
      <c r="B46" s="157" t="s">
        <v>265</v>
      </c>
      <c r="C46" s="113" t="s">
        <v>260</v>
      </c>
      <c r="D46" s="113" t="s">
        <v>70</v>
      </c>
      <c r="E46" s="113" t="s">
        <v>103</v>
      </c>
      <c r="F46" s="133"/>
      <c r="G46" s="133"/>
      <c r="H46" s="50"/>
      <c r="I46" s="113"/>
      <c r="J46" s="50"/>
      <c r="K46" s="159"/>
      <c r="L46" s="160"/>
      <c r="M46" s="159"/>
      <c r="N46" s="160"/>
      <c r="O46" s="161"/>
      <c r="P46" s="162"/>
      <c r="Q46" s="163"/>
      <c r="R46" s="160">
        <v>4</v>
      </c>
      <c r="S46" s="272">
        <f>D46*E46*15</f>
        <v>30</v>
      </c>
      <c r="T46" s="160"/>
      <c r="U46" s="159"/>
      <c r="V46" s="160"/>
      <c r="W46" s="159"/>
      <c r="X46" s="160"/>
      <c r="Y46" s="159"/>
      <c r="Z46" s="160"/>
      <c r="AA46" s="159"/>
      <c r="AB46" s="160"/>
      <c r="AC46" s="159"/>
      <c r="AI46" s="88"/>
      <c r="AJ46" s="88"/>
    </row>
    <row r="47" spans="1:36" s="75" customFormat="1" ht="15.75">
      <c r="A47" s="50"/>
      <c r="B47" s="157" t="s">
        <v>266</v>
      </c>
      <c r="C47" s="113" t="s">
        <v>260</v>
      </c>
      <c r="D47" s="111" t="s">
        <v>70</v>
      </c>
      <c r="E47" s="111" t="s">
        <v>103</v>
      </c>
      <c r="F47" s="131"/>
      <c r="G47" s="131"/>
      <c r="H47" s="14"/>
      <c r="I47" s="14"/>
      <c r="J47" s="14">
        <v>1</v>
      </c>
      <c r="K47" s="153">
        <f>D47*E47*20</f>
        <v>40</v>
      </c>
      <c r="L47" s="90"/>
      <c r="M47" s="89"/>
      <c r="N47" s="90"/>
      <c r="O47" s="91"/>
      <c r="P47" s="92"/>
      <c r="Q47" s="93"/>
      <c r="R47" s="90"/>
      <c r="S47" s="89"/>
      <c r="T47" s="90"/>
      <c r="U47" s="89"/>
      <c r="V47" s="90"/>
      <c r="W47" s="89"/>
      <c r="X47" s="90"/>
      <c r="Y47" s="89"/>
      <c r="Z47" s="90"/>
      <c r="AA47" s="153"/>
      <c r="AB47" s="90"/>
      <c r="AC47" s="89"/>
      <c r="AD47" s="73"/>
      <c r="AE47" s="73"/>
      <c r="AF47" s="73"/>
      <c r="AG47" s="73"/>
      <c r="AH47" s="73"/>
      <c r="AI47" s="74"/>
      <c r="AJ47" s="72"/>
    </row>
    <row r="48" spans="1:36" s="75" customFormat="1" ht="15.75">
      <c r="A48" s="50"/>
      <c r="B48" s="269" t="s">
        <v>277</v>
      </c>
      <c r="C48" s="26">
        <v>43086</v>
      </c>
      <c r="D48" s="111" t="s">
        <v>65</v>
      </c>
      <c r="E48" s="111" t="s">
        <v>103</v>
      </c>
      <c r="F48" s="131"/>
      <c r="G48" s="131"/>
      <c r="H48" s="14"/>
      <c r="I48" s="14"/>
      <c r="J48" s="14">
        <v>6</v>
      </c>
      <c r="K48" s="153">
        <f>D48*E48*13</f>
        <v>19.5</v>
      </c>
      <c r="L48" s="90"/>
      <c r="M48" s="89"/>
      <c r="N48" s="90">
        <v>29</v>
      </c>
      <c r="O48" s="274" t="s">
        <v>94</v>
      </c>
      <c r="P48" s="92" t="s">
        <v>278</v>
      </c>
      <c r="Q48" s="93"/>
      <c r="R48" s="90">
        <v>29</v>
      </c>
      <c r="S48" s="89">
        <v>0</v>
      </c>
      <c r="T48" s="90">
        <v>42</v>
      </c>
      <c r="U48" s="89">
        <v>0</v>
      </c>
      <c r="V48" s="90"/>
      <c r="W48" s="89"/>
      <c r="X48" s="90">
        <v>47</v>
      </c>
      <c r="Y48" s="89">
        <v>0</v>
      </c>
      <c r="Z48" s="90"/>
      <c r="AA48" s="89"/>
      <c r="AB48" s="90"/>
      <c r="AC48" s="89"/>
      <c r="AD48" s="73"/>
      <c r="AE48" s="73"/>
      <c r="AF48" s="73"/>
      <c r="AG48" s="73"/>
      <c r="AH48" s="73"/>
      <c r="AI48" s="74"/>
      <c r="AJ48" s="72"/>
    </row>
    <row r="49" spans="1:36" s="75" customFormat="1" ht="15.75">
      <c r="A49" s="50"/>
      <c r="B49" s="150"/>
      <c r="C49" s="111"/>
      <c r="D49" s="111"/>
      <c r="E49" s="111"/>
      <c r="F49" s="131"/>
      <c r="G49" s="131"/>
      <c r="H49" s="14"/>
      <c r="I49" s="14"/>
      <c r="J49" s="14"/>
      <c r="K49" s="89"/>
      <c r="L49" s="90"/>
      <c r="M49" s="89"/>
      <c r="N49" s="90"/>
      <c r="O49" s="91"/>
      <c r="P49" s="92"/>
      <c r="Q49" s="93"/>
      <c r="R49" s="90"/>
      <c r="S49" s="89"/>
      <c r="T49" s="90"/>
      <c r="U49" s="89"/>
      <c r="V49" s="90"/>
      <c r="W49" s="89"/>
      <c r="X49" s="90"/>
      <c r="Y49" s="89"/>
      <c r="Z49" s="90"/>
      <c r="AA49" s="89"/>
      <c r="AB49" s="90"/>
      <c r="AC49" s="89"/>
      <c r="AD49" s="73"/>
      <c r="AE49" s="73"/>
      <c r="AF49" s="73"/>
      <c r="AG49" s="73"/>
      <c r="AH49" s="73"/>
      <c r="AI49" s="74"/>
      <c r="AJ49" s="72"/>
    </row>
    <row r="50" spans="1:36" s="75" customFormat="1" ht="15.75">
      <c r="A50" s="15"/>
      <c r="B50" s="175"/>
      <c r="C50" s="111"/>
      <c r="D50" s="111"/>
      <c r="E50" s="111"/>
      <c r="F50" s="131"/>
      <c r="G50" s="131"/>
      <c r="H50" s="14"/>
      <c r="I50" s="14"/>
      <c r="J50" s="14"/>
      <c r="K50" s="89"/>
      <c r="L50" s="90"/>
      <c r="M50" s="89"/>
      <c r="N50" s="90"/>
      <c r="O50" s="91"/>
      <c r="P50" s="92"/>
      <c r="Q50" s="93"/>
      <c r="R50" s="90"/>
      <c r="S50" s="89"/>
      <c r="T50" s="90"/>
      <c r="U50" s="89"/>
      <c r="V50" s="90"/>
      <c r="W50" s="89"/>
      <c r="X50" s="90"/>
      <c r="Y50" s="89"/>
      <c r="Z50" s="90"/>
      <c r="AA50" s="89"/>
      <c r="AB50" s="90"/>
      <c r="AC50" s="89"/>
      <c r="AD50" s="73"/>
      <c r="AE50" s="73"/>
      <c r="AF50" s="73"/>
      <c r="AG50" s="73"/>
      <c r="AH50" s="73"/>
      <c r="AI50" s="74"/>
      <c r="AJ50" s="72"/>
    </row>
    <row r="51" spans="2:36" ht="15.75">
      <c r="B51" s="34"/>
      <c r="C51" s="49" t="s">
        <v>10</v>
      </c>
      <c r="D51" s="49"/>
      <c r="E51" s="49"/>
      <c r="F51" s="135"/>
      <c r="G51" s="135"/>
      <c r="H51" s="74">
        <f>COUNTA(H15:H50)</f>
        <v>19</v>
      </c>
      <c r="I51" s="74">
        <f>SUM(I15:I50)</f>
        <v>325.0499999999999</v>
      </c>
      <c r="J51" s="74">
        <f>COUNTA(J15:J50)</f>
        <v>11</v>
      </c>
      <c r="K51" s="74">
        <f>SUM(K15:K50)</f>
        <v>161.5</v>
      </c>
      <c r="L51" s="74">
        <f>COUNTA(L15:L50)</f>
        <v>3</v>
      </c>
      <c r="M51" s="74">
        <f>SUM(M15:M50)</f>
        <v>42</v>
      </c>
      <c r="N51" s="74">
        <f>COUNTA(N15:N50)</f>
        <v>1</v>
      </c>
      <c r="O51" s="74">
        <f>SUM(O15:O50)</f>
        <v>0</v>
      </c>
      <c r="P51" s="74">
        <f>COUNTA(P15:P50)</f>
        <v>2</v>
      </c>
      <c r="Q51" s="74">
        <f>SUM(Q15:Q50)</f>
        <v>0</v>
      </c>
      <c r="R51" s="74">
        <f>COUNTA(R15:R50)</f>
        <v>3</v>
      </c>
      <c r="S51" s="74">
        <f>SUM(S15:S50)</f>
        <v>66</v>
      </c>
      <c r="T51" s="74">
        <f>COUNTA(T15:T50)</f>
        <v>2</v>
      </c>
      <c r="U51" s="38">
        <f>SUM(U15:U50)</f>
        <v>30</v>
      </c>
      <c r="V51" s="74">
        <f>COUNTA(V15:V50)</f>
        <v>1</v>
      </c>
      <c r="W51" s="38">
        <f>SUM(W15:W50)</f>
        <v>45</v>
      </c>
      <c r="X51" s="74">
        <f>COUNTA(X15:X50)</f>
        <v>1</v>
      </c>
      <c r="Y51" s="38">
        <f>SUM(Y15:Y50)</f>
        <v>0</v>
      </c>
      <c r="Z51" s="74">
        <f>COUNTA(Z15:Z50)</f>
        <v>0</v>
      </c>
      <c r="AA51" s="38">
        <f>SUM(AA15:AA50)</f>
        <v>0</v>
      </c>
      <c r="AB51" s="74">
        <f>COUNTA(AB15:AB50)</f>
        <v>0</v>
      </c>
      <c r="AC51" s="38">
        <f>SUM(AC15:AC50)</f>
        <v>0</v>
      </c>
      <c r="AD51" s="34"/>
      <c r="AE51" s="34"/>
      <c r="AF51" s="34"/>
      <c r="AG51" s="34"/>
      <c r="AH51" s="34"/>
      <c r="AI51" s="38"/>
      <c r="AJ51" s="57"/>
    </row>
    <row r="52" spans="2:36" ht="15.75">
      <c r="B52" s="34"/>
      <c r="C52" s="34"/>
      <c r="D52" s="34"/>
      <c r="E52" s="34"/>
      <c r="F52" s="136"/>
      <c r="G52" s="136"/>
      <c r="H52" s="34"/>
      <c r="I52" s="73"/>
      <c r="J52" s="73"/>
      <c r="K52" s="73"/>
      <c r="L52" s="73"/>
      <c r="M52" s="74"/>
      <c r="N52" s="74"/>
      <c r="O52" s="74"/>
      <c r="P52" s="74"/>
      <c r="Q52" s="74"/>
      <c r="R52" s="74"/>
      <c r="S52" s="74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4"/>
      <c r="AE52" s="34"/>
      <c r="AF52" s="34"/>
      <c r="AG52" s="34"/>
      <c r="AH52" s="34"/>
      <c r="AI52" s="38"/>
      <c r="AJ52" s="57"/>
    </row>
    <row r="53" spans="2:36" ht="15.75">
      <c r="B53" s="34"/>
      <c r="C53" s="34"/>
      <c r="D53" s="34"/>
      <c r="E53" s="34"/>
      <c r="F53" s="136"/>
      <c r="G53" s="137"/>
      <c r="H53" s="38"/>
      <c r="I53" s="34"/>
      <c r="J53" s="34"/>
      <c r="K53" s="34"/>
      <c r="L53" s="34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4"/>
      <c r="AE53" s="34"/>
      <c r="AF53" s="34"/>
      <c r="AG53" s="34"/>
      <c r="AH53" s="34"/>
      <c r="AI53" s="38"/>
      <c r="AJ53" s="57"/>
    </row>
    <row r="54" spans="1:36" ht="15.75">
      <c r="A54" s="9"/>
      <c r="B54" s="10" t="s">
        <v>13</v>
      </c>
      <c r="C54" s="180" t="s">
        <v>108</v>
      </c>
      <c r="D54" s="11" t="s">
        <v>107</v>
      </c>
      <c r="E54" s="11" t="s">
        <v>81</v>
      </c>
      <c r="F54" s="199"/>
      <c r="G54" s="137"/>
      <c r="H54" s="38"/>
      <c r="I54" s="34"/>
      <c r="J54" s="34"/>
      <c r="K54" s="34"/>
      <c r="L54" s="34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4"/>
      <c r="AE54" s="34"/>
      <c r="AF54" s="34"/>
      <c r="AG54" s="34"/>
      <c r="AH54" s="34"/>
      <c r="AI54" s="38"/>
      <c r="AJ54" s="57"/>
    </row>
    <row r="55" spans="1:36" ht="15.75">
      <c r="A55" s="15">
        <v>1</v>
      </c>
      <c r="B55" s="178" t="str">
        <f>H13</f>
        <v>Susanna Liis Ole</v>
      </c>
      <c r="C55" s="14">
        <f>I51</f>
        <v>325.0499999999999</v>
      </c>
      <c r="D55" s="14">
        <f>H51</f>
        <v>19</v>
      </c>
      <c r="E55" s="14" t="s">
        <v>76</v>
      </c>
      <c r="F55" s="137"/>
      <c r="G55" s="137"/>
      <c r="H55" s="38"/>
      <c r="I55" s="34"/>
      <c r="J55" s="34"/>
      <c r="K55" s="34"/>
      <c r="L55" s="34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4"/>
      <c r="AE55" s="34"/>
      <c r="AF55" s="34"/>
      <c r="AG55" s="34"/>
      <c r="AH55" s="34"/>
      <c r="AI55" s="38"/>
      <c r="AJ55" s="57"/>
    </row>
    <row r="56" spans="1:36" ht="15.75">
      <c r="A56" s="15">
        <v>2</v>
      </c>
      <c r="B56" s="176" t="str">
        <f>J13</f>
        <v>Christine Grete Rüütalu</v>
      </c>
      <c r="C56" s="14">
        <f>K51</f>
        <v>161.5</v>
      </c>
      <c r="D56" s="14">
        <f>J51</f>
        <v>11</v>
      </c>
      <c r="E56" s="14" t="s">
        <v>111</v>
      </c>
      <c r="F56" s="137"/>
      <c r="G56" s="137"/>
      <c r="H56" s="38"/>
      <c r="I56" s="38"/>
      <c r="J56" s="38"/>
      <c r="K56" s="38"/>
      <c r="L56" s="34"/>
      <c r="M56" s="34"/>
      <c r="N56" s="34"/>
      <c r="O56" s="34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4"/>
      <c r="AE56" s="34"/>
      <c r="AF56" s="34"/>
      <c r="AG56" s="34"/>
      <c r="AH56" s="34"/>
      <c r="AI56" s="38"/>
      <c r="AJ56" s="57"/>
    </row>
    <row r="57" spans="1:36" ht="15.75">
      <c r="A57" s="15">
        <v>3</v>
      </c>
      <c r="B57" s="176" t="str">
        <f>L13</f>
        <v>Nora Vöörmann</v>
      </c>
      <c r="C57" s="14">
        <f>M51</f>
        <v>42</v>
      </c>
      <c r="D57" s="14">
        <f>L51</f>
        <v>3</v>
      </c>
      <c r="E57" s="14">
        <v>5</v>
      </c>
      <c r="F57" s="137"/>
      <c r="G57" s="137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4"/>
      <c r="AE57" s="34"/>
      <c r="AF57" s="34"/>
      <c r="AG57" s="34"/>
      <c r="AH57" s="34"/>
      <c r="AI57" s="38"/>
      <c r="AJ57" s="57"/>
    </row>
    <row r="58" spans="1:36" ht="15.75">
      <c r="A58" s="15">
        <v>4</v>
      </c>
      <c r="B58" s="176" t="str">
        <f>N13</f>
        <v>Kerli Raudmägi</v>
      </c>
      <c r="C58" s="14">
        <f>O51</f>
        <v>0</v>
      </c>
      <c r="D58" s="14">
        <f>N51</f>
        <v>1</v>
      </c>
      <c r="E58" s="14"/>
      <c r="F58" s="137"/>
      <c r="G58" s="1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4"/>
      <c r="AE58" s="34"/>
      <c r="AF58" s="34"/>
      <c r="AG58" s="34"/>
      <c r="AH58" s="34"/>
      <c r="AI58" s="38"/>
      <c r="AJ58" s="57"/>
    </row>
    <row r="59" spans="1:36" ht="15.75">
      <c r="A59" s="15">
        <v>5</v>
      </c>
      <c r="B59" s="177" t="str">
        <f>P13</f>
        <v>Isabella Kuusk</v>
      </c>
      <c r="C59" s="14">
        <f>Q51</f>
        <v>0</v>
      </c>
      <c r="D59" s="14">
        <f>P51</f>
        <v>2</v>
      </c>
      <c r="E59" s="14"/>
      <c r="F59" s="137"/>
      <c r="G59" s="137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4"/>
      <c r="AE59" s="34"/>
      <c r="AF59" s="34"/>
      <c r="AG59" s="34"/>
      <c r="AH59" s="34"/>
      <c r="AI59" s="38"/>
      <c r="AJ59" s="57"/>
    </row>
    <row r="60" spans="1:36" ht="15.75">
      <c r="A60" s="15">
        <v>6</v>
      </c>
      <c r="B60" s="176" t="str">
        <f>R13</f>
        <v>Eliise Rannula</v>
      </c>
      <c r="C60" s="117">
        <f>S51</f>
        <v>66</v>
      </c>
      <c r="D60" s="117">
        <f>R51</f>
        <v>3</v>
      </c>
      <c r="E60" s="117" t="s">
        <v>109</v>
      </c>
      <c r="F60" s="137"/>
      <c r="G60" s="137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4"/>
      <c r="AE60" s="34"/>
      <c r="AF60" s="34"/>
      <c r="AG60" s="34"/>
      <c r="AH60" s="34"/>
      <c r="AI60" s="38"/>
      <c r="AJ60" s="57"/>
    </row>
    <row r="61" spans="1:36" ht="15.75">
      <c r="A61" s="15">
        <v>7</v>
      </c>
      <c r="B61" s="176" t="str">
        <f>T13</f>
        <v>Mariette Mardo</v>
      </c>
      <c r="C61" s="14">
        <f>U51</f>
        <v>30</v>
      </c>
      <c r="D61" s="14">
        <f>T51</f>
        <v>2</v>
      </c>
      <c r="E61" s="14">
        <v>6</v>
      </c>
      <c r="F61" s="137"/>
      <c r="G61" s="137"/>
      <c r="H61" s="38"/>
      <c r="I61" s="34"/>
      <c r="J61" s="34"/>
      <c r="K61" s="34"/>
      <c r="L61" s="34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4"/>
      <c r="AE61" s="34"/>
      <c r="AF61" s="34"/>
      <c r="AG61" s="34"/>
      <c r="AH61" s="34"/>
      <c r="AI61" s="38"/>
      <c r="AJ61" s="57"/>
    </row>
    <row r="62" spans="1:36" ht="15.75">
      <c r="A62" s="15">
        <v>8</v>
      </c>
      <c r="B62" s="177" t="str">
        <f>V13</f>
        <v>Hanna-F.Simenson</v>
      </c>
      <c r="C62" s="14">
        <f>W51</f>
        <v>45</v>
      </c>
      <c r="D62" s="14">
        <f>V51</f>
        <v>1</v>
      </c>
      <c r="E62" s="14">
        <v>4</v>
      </c>
      <c r="F62" s="137"/>
      <c r="G62" s="137"/>
      <c r="H62" s="34"/>
      <c r="I62" s="34"/>
      <c r="J62" s="34"/>
      <c r="K62" s="34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4"/>
      <c r="AE62" s="34"/>
      <c r="AF62" s="34"/>
      <c r="AG62" s="34"/>
      <c r="AH62" s="34"/>
      <c r="AI62" s="38"/>
      <c r="AJ62" s="57"/>
    </row>
    <row r="63" spans="1:36" ht="15.75">
      <c r="A63" s="15">
        <v>9</v>
      </c>
      <c r="B63" s="176" t="str">
        <f>X13</f>
        <v>Mona Lehes</v>
      </c>
      <c r="C63" s="15">
        <f>Y51</f>
        <v>0</v>
      </c>
      <c r="D63" s="15">
        <f>X51</f>
        <v>1</v>
      </c>
      <c r="E63" s="15"/>
      <c r="F63" s="138"/>
      <c r="G63" s="1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4"/>
      <c r="AE63" s="34"/>
      <c r="AF63" s="34"/>
      <c r="AG63" s="34"/>
      <c r="AH63" s="34"/>
      <c r="AI63" s="38"/>
      <c r="AJ63" s="57"/>
    </row>
    <row r="64" spans="1:36" ht="15.75">
      <c r="A64" s="15">
        <v>10</v>
      </c>
      <c r="B64" s="176"/>
      <c r="C64" s="14"/>
      <c r="D64" s="14"/>
      <c r="E64" s="14"/>
      <c r="F64" s="137"/>
      <c r="G64" s="1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4"/>
      <c r="AE64" s="34"/>
      <c r="AF64" s="34"/>
      <c r="AG64" s="34"/>
      <c r="AH64" s="34"/>
      <c r="AI64" s="38"/>
      <c r="AJ64" s="57"/>
    </row>
    <row r="65" spans="1:36" ht="15.75">
      <c r="A65" s="15">
        <v>11</v>
      </c>
      <c r="B65" s="177"/>
      <c r="C65" s="14"/>
      <c r="D65" s="14"/>
      <c r="E65" s="14"/>
      <c r="F65" s="137"/>
      <c r="G65" s="1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4"/>
      <c r="AE65" s="34"/>
      <c r="AF65" s="34"/>
      <c r="AG65" s="34"/>
      <c r="AH65" s="34"/>
      <c r="AI65" s="38"/>
      <c r="AJ65" s="57"/>
    </row>
    <row r="66" spans="1:36" ht="15.75">
      <c r="A66" s="15">
        <v>12</v>
      </c>
      <c r="B66" s="176"/>
      <c r="C66" s="14"/>
      <c r="D66" s="14"/>
      <c r="E66" s="14"/>
      <c r="F66" s="137"/>
      <c r="G66" s="13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57"/>
    </row>
    <row r="67" spans="1:37" ht="15.75">
      <c r="A67" s="15">
        <v>13</v>
      </c>
      <c r="B67" s="176"/>
      <c r="C67" s="15"/>
      <c r="D67" s="15"/>
      <c r="E67" s="15"/>
      <c r="F67" s="138"/>
      <c r="G67" s="138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</row>
    <row r="68" spans="1:6" ht="15.75">
      <c r="A68" s="15">
        <v>14</v>
      </c>
      <c r="B68" s="177"/>
      <c r="C68" s="15"/>
      <c r="D68" s="15"/>
      <c r="E68" s="15"/>
      <c r="F68" s="138"/>
    </row>
  </sheetData>
  <sheetProtection/>
  <mergeCells count="33">
    <mergeCell ref="J8:S8"/>
    <mergeCell ref="J11:V11"/>
    <mergeCell ref="B13:B14"/>
    <mergeCell ref="D2:G2"/>
    <mergeCell ref="D3:G3"/>
    <mergeCell ref="D4:G4"/>
    <mergeCell ref="D8:G8"/>
    <mergeCell ref="D9:G9"/>
    <mergeCell ref="D10:G10"/>
    <mergeCell ref="D11:G11"/>
    <mergeCell ref="AB13:AC13"/>
    <mergeCell ref="T13:U13"/>
    <mergeCell ref="H13:I13"/>
    <mergeCell ref="X13:Y13"/>
    <mergeCell ref="Z13:AA13"/>
    <mergeCell ref="L13:M13"/>
    <mergeCell ref="J13:K13"/>
    <mergeCell ref="V13:W13"/>
    <mergeCell ref="A23:A27"/>
    <mergeCell ref="A15:A18"/>
    <mergeCell ref="A19:A22"/>
    <mergeCell ref="C13:C14"/>
    <mergeCell ref="R13:S13"/>
    <mergeCell ref="P13:Q13"/>
    <mergeCell ref="N13:O13"/>
    <mergeCell ref="D13:G13"/>
    <mergeCell ref="Y2:AA2"/>
    <mergeCell ref="Y3:AA3"/>
    <mergeCell ref="Y4:AA4"/>
    <mergeCell ref="Y11:AA11"/>
    <mergeCell ref="Y10:AA10"/>
    <mergeCell ref="Y9:AA9"/>
    <mergeCell ref="Y8:AA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Therje</cp:lastModifiedBy>
  <cp:lastPrinted>2014-12-13T13:02:09Z</cp:lastPrinted>
  <dcterms:created xsi:type="dcterms:W3CDTF">2013-11-22T18:54:36Z</dcterms:created>
  <dcterms:modified xsi:type="dcterms:W3CDTF">2017-01-04T13:31:47Z</dcterms:modified>
  <cp:category/>
  <cp:version/>
  <cp:contentType/>
  <cp:contentStatus/>
</cp:coreProperties>
</file>